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210" activeTab="1"/>
  </bookViews>
  <sheets>
    <sheet name="Педагогическая диагностика." sheetId="3" r:id="rId1"/>
    <sheet name="Психологическая диагностика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9" i="3" l="1"/>
  <c r="AN28" i="3"/>
  <c r="N29" i="3"/>
  <c r="N30" i="3"/>
  <c r="N31" i="3"/>
  <c r="N32" i="3"/>
  <c r="D25" i="3"/>
  <c r="D29" i="3"/>
  <c r="D30" i="3"/>
  <c r="D31" i="3"/>
  <c r="D32" i="3"/>
  <c r="T21" i="3"/>
  <c r="P17" i="3"/>
  <c r="N33" i="3" l="1"/>
  <c r="D33" i="3"/>
  <c r="E23" i="3" l="1"/>
  <c r="AF24" i="4" l="1"/>
  <c r="AF23" i="4"/>
  <c r="AF22" i="4"/>
  <c r="AD24" i="4"/>
  <c r="AD23" i="4"/>
  <c r="AD22" i="4"/>
  <c r="AB24" i="4"/>
  <c r="AB23" i="4"/>
  <c r="AB22" i="4"/>
  <c r="Z24" i="4"/>
  <c r="Z23" i="4"/>
  <c r="Z22" i="4"/>
  <c r="X24" i="4"/>
  <c r="X23" i="4"/>
  <c r="X22" i="4"/>
  <c r="V24" i="4"/>
  <c r="V23" i="4"/>
  <c r="V22" i="4"/>
  <c r="T24" i="4"/>
  <c r="T23" i="4"/>
  <c r="T22" i="4"/>
  <c r="R24" i="4"/>
  <c r="R23" i="4"/>
  <c r="R22" i="4"/>
  <c r="P24" i="4"/>
  <c r="P23" i="4"/>
  <c r="P22" i="4"/>
  <c r="N24" i="4"/>
  <c r="N23" i="4"/>
  <c r="N22" i="4"/>
  <c r="L24" i="4"/>
  <c r="L23" i="4"/>
  <c r="L22" i="4"/>
  <c r="J24" i="4"/>
  <c r="J23" i="4"/>
  <c r="J22" i="4"/>
  <c r="H24" i="4"/>
  <c r="H23" i="4"/>
  <c r="H22" i="4"/>
  <c r="F24" i="4"/>
  <c r="F23" i="4"/>
  <c r="F22" i="4"/>
  <c r="AH18" i="4"/>
  <c r="V32" i="3"/>
  <c r="V31" i="3"/>
  <c r="V30" i="3"/>
  <c r="AM20" i="3"/>
  <c r="AM19" i="3"/>
  <c r="AM18" i="3"/>
  <c r="AK20" i="3"/>
  <c r="AK19" i="3"/>
  <c r="AK18" i="3"/>
  <c r="AI20" i="3"/>
  <c r="AI19" i="3"/>
  <c r="AI18" i="3"/>
  <c r="AG20" i="3"/>
  <c r="AG19" i="3"/>
  <c r="AG18" i="3"/>
  <c r="AE20" i="3"/>
  <c r="AE19" i="3"/>
  <c r="AE18" i="3"/>
  <c r="AC20" i="3"/>
  <c r="AC19" i="3"/>
  <c r="AC18" i="3"/>
  <c r="AA20" i="3"/>
  <c r="AA19" i="3"/>
  <c r="AA18" i="3"/>
  <c r="Y20" i="3"/>
  <c r="Y19" i="3"/>
  <c r="Y18" i="3"/>
  <c r="Z17" i="3"/>
  <c r="AM16" i="3"/>
  <c r="AM15" i="3"/>
  <c r="AM14" i="3"/>
  <c r="AK16" i="3"/>
  <c r="AK15" i="3"/>
  <c r="AK14" i="3"/>
  <c r="AI16" i="3"/>
  <c r="AI15" i="3"/>
  <c r="AI14" i="3"/>
  <c r="AG16" i="3"/>
  <c r="AG15" i="3"/>
  <c r="AG14" i="3"/>
  <c r="AE16" i="3"/>
  <c r="AE15" i="3"/>
  <c r="AE14" i="3"/>
  <c r="AC16" i="3"/>
  <c r="AC15" i="3"/>
  <c r="AC14" i="3"/>
  <c r="AA16" i="3"/>
  <c r="AA15" i="3"/>
  <c r="AA14" i="3"/>
  <c r="Y16" i="3"/>
  <c r="Y15" i="3"/>
  <c r="Y14" i="3"/>
  <c r="I16" i="3"/>
  <c r="I15" i="3"/>
  <c r="I14" i="3"/>
  <c r="G16" i="3"/>
  <c r="G15" i="3"/>
  <c r="F17" i="3"/>
  <c r="W32" i="3"/>
  <c r="W31" i="3"/>
  <c r="W30" i="3"/>
  <c r="X32" i="3"/>
  <c r="AN24" i="3"/>
  <c r="AN23" i="3"/>
  <c r="AN22" i="3"/>
  <c r="AN20" i="3"/>
  <c r="AN19" i="3"/>
  <c r="AN18" i="3"/>
  <c r="AN15" i="3"/>
  <c r="AN16" i="3"/>
  <c r="AN14" i="3"/>
  <c r="X21" i="3"/>
  <c r="X17" i="3"/>
  <c r="X31" i="3"/>
  <c r="X30" i="3"/>
  <c r="AM28" i="3"/>
  <c r="AM27" i="3"/>
  <c r="AM26" i="3"/>
  <c r="AK28" i="3"/>
  <c r="AK27" i="3"/>
  <c r="AK26" i="3"/>
  <c r="AI28" i="3"/>
  <c r="AI27" i="3"/>
  <c r="AI26" i="3"/>
  <c r="AG28" i="3"/>
  <c r="AG27" i="3"/>
  <c r="AG26" i="3"/>
  <c r="AE28" i="3"/>
  <c r="AE27" i="3"/>
  <c r="AE26" i="3"/>
  <c r="AC28" i="3"/>
  <c r="AC27" i="3"/>
  <c r="AC26" i="3"/>
  <c r="AA28" i="3"/>
  <c r="AA27" i="3"/>
  <c r="AA26" i="3"/>
  <c r="Y28" i="3"/>
  <c r="Y27" i="3"/>
  <c r="Y26" i="3"/>
  <c r="W28" i="3"/>
  <c r="W27" i="3"/>
  <c r="W26" i="3"/>
  <c r="U28" i="3"/>
  <c r="U27" i="3"/>
  <c r="U26" i="3"/>
  <c r="S28" i="3"/>
  <c r="S27" i="3"/>
  <c r="S26" i="3"/>
  <c r="Q28" i="3"/>
  <c r="Q27" i="3"/>
  <c r="Q26" i="3"/>
  <c r="O28" i="3"/>
  <c r="O27" i="3"/>
  <c r="O26" i="3"/>
  <c r="M28" i="3"/>
  <c r="M27" i="3"/>
  <c r="M26" i="3"/>
  <c r="K28" i="3"/>
  <c r="K27" i="3"/>
  <c r="K26" i="3"/>
  <c r="I26" i="3"/>
  <c r="G26" i="3"/>
  <c r="E26" i="3"/>
  <c r="AL32" i="3"/>
  <c r="AL31" i="3"/>
  <c r="AL30" i="3"/>
  <c r="AJ32" i="3"/>
  <c r="AJ31" i="3"/>
  <c r="AJ30" i="3"/>
  <c r="AH32" i="3"/>
  <c r="AH31" i="3"/>
  <c r="AH30" i="3"/>
  <c r="AF32" i="3"/>
  <c r="AF31" i="3"/>
  <c r="AF30" i="3"/>
  <c r="AD32" i="3"/>
  <c r="AD31" i="3"/>
  <c r="AD30" i="3"/>
  <c r="AB32" i="3"/>
  <c r="AB31" i="3"/>
  <c r="AB30" i="3"/>
  <c r="Z32" i="3"/>
  <c r="Z31" i="3"/>
  <c r="Z30" i="3"/>
  <c r="T32" i="3"/>
  <c r="T31" i="3"/>
  <c r="T30" i="3"/>
  <c r="R32" i="3"/>
  <c r="R31" i="3"/>
  <c r="R30" i="3"/>
  <c r="P32" i="3"/>
  <c r="P31" i="3"/>
  <c r="P30" i="3"/>
  <c r="L32" i="3"/>
  <c r="L31" i="3"/>
  <c r="L30" i="3"/>
  <c r="J32" i="3"/>
  <c r="J31" i="3"/>
  <c r="J30" i="3"/>
  <c r="H32" i="3"/>
  <c r="H31" i="3"/>
  <c r="H30" i="3"/>
  <c r="F32" i="3"/>
  <c r="F31" i="3"/>
  <c r="F30" i="3"/>
  <c r="AL29" i="3"/>
  <c r="AJ29" i="3"/>
  <c r="AH29" i="3"/>
  <c r="AF29" i="3"/>
  <c r="AD29" i="3"/>
  <c r="AB29" i="3"/>
  <c r="Z29" i="3"/>
  <c r="X29" i="3"/>
  <c r="V29" i="3"/>
  <c r="T29" i="3"/>
  <c r="U29" i="3"/>
  <c r="R29" i="3"/>
  <c r="P29" i="3"/>
  <c r="L29" i="3"/>
  <c r="J29" i="3"/>
  <c r="H29" i="3"/>
  <c r="I28" i="3"/>
  <c r="I27" i="3"/>
  <c r="F29" i="3"/>
  <c r="G28" i="3"/>
  <c r="G27" i="3"/>
  <c r="E28" i="3"/>
  <c r="E27" i="3"/>
  <c r="AM24" i="3"/>
  <c r="AM23" i="3"/>
  <c r="AM22" i="3"/>
  <c r="AK24" i="3"/>
  <c r="AK23" i="3"/>
  <c r="AK22" i="3"/>
  <c r="AI24" i="3"/>
  <c r="AI23" i="3"/>
  <c r="AI22" i="3"/>
  <c r="AG24" i="3"/>
  <c r="AG23" i="3"/>
  <c r="AG22" i="3"/>
  <c r="AE24" i="3"/>
  <c r="AE23" i="3"/>
  <c r="AE22" i="3"/>
  <c r="AC24" i="3"/>
  <c r="AC23" i="3"/>
  <c r="AC22" i="3"/>
  <c r="AA24" i="3"/>
  <c r="AA23" i="3"/>
  <c r="AA22" i="3"/>
  <c r="Y24" i="3"/>
  <c r="Y23" i="3"/>
  <c r="Y22" i="3"/>
  <c r="U24" i="3"/>
  <c r="U23" i="3"/>
  <c r="U22" i="3"/>
  <c r="S24" i="3"/>
  <c r="S23" i="3"/>
  <c r="S22" i="3"/>
  <c r="Q24" i="3"/>
  <c r="Q23" i="3"/>
  <c r="Q22" i="3"/>
  <c r="O24" i="3"/>
  <c r="O23" i="3"/>
  <c r="O22" i="3"/>
  <c r="M24" i="3"/>
  <c r="M23" i="3"/>
  <c r="M22" i="3"/>
  <c r="K24" i="3"/>
  <c r="K23" i="3"/>
  <c r="K22" i="3"/>
  <c r="I24" i="3"/>
  <c r="I23" i="3"/>
  <c r="I22" i="3"/>
  <c r="G24" i="3"/>
  <c r="G23" i="3"/>
  <c r="G22" i="3"/>
  <c r="E24" i="3"/>
  <c r="AN26" i="3"/>
  <c r="E22" i="3"/>
  <c r="U20" i="3"/>
  <c r="U19" i="3"/>
  <c r="U18" i="3"/>
  <c r="S20" i="3"/>
  <c r="S19" i="3"/>
  <c r="S18" i="3"/>
  <c r="Q20" i="3"/>
  <c r="Q19" i="3"/>
  <c r="Q18" i="3"/>
  <c r="O20" i="3"/>
  <c r="O19" i="3"/>
  <c r="O18" i="3"/>
  <c r="M20" i="3"/>
  <c r="M19" i="3"/>
  <c r="M18" i="3"/>
  <c r="K20" i="3"/>
  <c r="K19" i="3"/>
  <c r="K18" i="3"/>
  <c r="I20" i="3"/>
  <c r="I19" i="3"/>
  <c r="I18" i="3"/>
  <c r="G20" i="3"/>
  <c r="G19" i="3"/>
  <c r="G18" i="3"/>
  <c r="E20" i="3"/>
  <c r="E18" i="3"/>
  <c r="E19" i="3"/>
  <c r="U14" i="3"/>
  <c r="S14" i="3"/>
  <c r="Q14" i="3"/>
  <c r="O14" i="3"/>
  <c r="M14" i="3"/>
  <c r="K14" i="3"/>
  <c r="G14" i="3"/>
  <c r="E14" i="3"/>
  <c r="D24" i="4"/>
  <c r="D23" i="4"/>
  <c r="D22" i="4"/>
  <c r="AH16" i="4"/>
  <c r="AH24" i="4" s="1"/>
  <c r="AH15" i="4"/>
  <c r="AH23" i="4" s="1"/>
  <c r="AH22" i="4"/>
  <c r="AG16" i="4"/>
  <c r="AG15" i="4"/>
  <c r="AG14" i="4"/>
  <c r="AE16" i="4"/>
  <c r="AE15" i="4"/>
  <c r="AE14" i="4"/>
  <c r="AC16" i="4"/>
  <c r="AC15" i="4"/>
  <c r="AC14" i="4"/>
  <c r="AA16" i="4"/>
  <c r="AA15" i="4"/>
  <c r="AA14" i="4"/>
  <c r="Y16" i="4"/>
  <c r="Y15" i="4"/>
  <c r="Y14" i="4"/>
  <c r="W16" i="4"/>
  <c r="W15" i="4"/>
  <c r="W14" i="4"/>
  <c r="U16" i="4"/>
  <c r="U15" i="4"/>
  <c r="U14" i="4"/>
  <c r="S16" i="4"/>
  <c r="S15" i="4"/>
  <c r="S14" i="4"/>
  <c r="Q16" i="4"/>
  <c r="Q15" i="4"/>
  <c r="Q14" i="4"/>
  <c r="O16" i="4"/>
  <c r="O15" i="4"/>
  <c r="O14" i="4"/>
  <c r="M16" i="4"/>
  <c r="M15" i="4"/>
  <c r="M14" i="4"/>
  <c r="K16" i="4"/>
  <c r="K15" i="4"/>
  <c r="K14" i="4"/>
  <c r="I16" i="4"/>
  <c r="I15" i="4"/>
  <c r="I14" i="4"/>
  <c r="G16" i="4"/>
  <c r="G15" i="4"/>
  <c r="G14" i="4"/>
  <c r="E14" i="4"/>
  <c r="E16" i="4"/>
  <c r="E15" i="4"/>
  <c r="AG20" i="4"/>
  <c r="AG19" i="4"/>
  <c r="AG18" i="4"/>
  <c r="AE20" i="4"/>
  <c r="AE19" i="4"/>
  <c r="AE18" i="4"/>
  <c r="AC20" i="4"/>
  <c r="AC19" i="4"/>
  <c r="AC18" i="4"/>
  <c r="AA20" i="4"/>
  <c r="AA19" i="4"/>
  <c r="AA18" i="4"/>
  <c r="Y20" i="4"/>
  <c r="Y19" i="4"/>
  <c r="Y18" i="4"/>
  <c r="W20" i="4"/>
  <c r="W19" i="4"/>
  <c r="W18" i="4"/>
  <c r="U20" i="4"/>
  <c r="U19" i="4"/>
  <c r="U18" i="4"/>
  <c r="S20" i="4"/>
  <c r="S19" i="4"/>
  <c r="S18" i="4"/>
  <c r="Q20" i="4"/>
  <c r="Q19" i="4"/>
  <c r="Q18" i="4"/>
  <c r="O20" i="4"/>
  <c r="O19" i="4"/>
  <c r="O18" i="4"/>
  <c r="M20" i="4"/>
  <c r="M19" i="4"/>
  <c r="M18" i="4"/>
  <c r="K20" i="4"/>
  <c r="K19" i="4"/>
  <c r="K18" i="4"/>
  <c r="I20" i="4"/>
  <c r="I19" i="4"/>
  <c r="I18" i="4"/>
  <c r="G20" i="4"/>
  <c r="G19" i="4"/>
  <c r="G18" i="4"/>
  <c r="E20" i="4"/>
  <c r="E19" i="4"/>
  <c r="E18" i="4"/>
  <c r="AF21" i="4"/>
  <c r="AD21" i="4"/>
  <c r="AB21" i="4"/>
  <c r="Z21" i="4"/>
  <c r="X21" i="4"/>
  <c r="V21" i="4"/>
  <c r="T21" i="4"/>
  <c r="R21" i="4"/>
  <c r="P21" i="4"/>
  <c r="N21" i="4"/>
  <c r="L21" i="4"/>
  <c r="J21" i="4"/>
  <c r="H21" i="4"/>
  <c r="F21" i="4"/>
  <c r="D21" i="4"/>
  <c r="AF17" i="4"/>
  <c r="AD17" i="4"/>
  <c r="AB17" i="4"/>
  <c r="Z17" i="4"/>
  <c r="X17" i="4"/>
  <c r="V17" i="4"/>
  <c r="T17" i="4"/>
  <c r="R17" i="4"/>
  <c r="P17" i="4"/>
  <c r="N17" i="4"/>
  <c r="L17" i="4"/>
  <c r="J17" i="4"/>
  <c r="H17" i="4"/>
  <c r="F17" i="4"/>
  <c r="D17" i="4"/>
  <c r="B25" i="4"/>
  <c r="AD25" i="3"/>
  <c r="AD21" i="3"/>
  <c r="AH21" i="3"/>
  <c r="AH25" i="3"/>
  <c r="AL21" i="3"/>
  <c r="AL25" i="3"/>
  <c r="AL17" i="3"/>
  <c r="AH17" i="3"/>
  <c r="AF17" i="3"/>
  <c r="AD17" i="3"/>
  <c r="J25" i="3"/>
  <c r="J21" i="3"/>
  <c r="J17" i="3"/>
  <c r="G29" i="3" l="1"/>
  <c r="T25" i="4"/>
  <c r="AH21" i="4"/>
  <c r="AI20" i="4" s="1"/>
  <c r="AF25" i="4"/>
  <c r="AD25" i="4"/>
  <c r="R25" i="4"/>
  <c r="P25" i="4"/>
  <c r="F25" i="4"/>
  <c r="I23" i="4"/>
  <c r="AC23" i="4"/>
  <c r="AG23" i="4"/>
  <c r="O23" i="4"/>
  <c r="S23" i="4"/>
  <c r="W23" i="4"/>
  <c r="AH25" i="4"/>
  <c r="AA25" i="3"/>
  <c r="U25" i="3"/>
  <c r="AK29" i="3"/>
  <c r="AC29" i="3"/>
  <c r="V33" i="3"/>
  <c r="Y21" i="3"/>
  <c r="AG17" i="3"/>
  <c r="Y17" i="3"/>
  <c r="I21" i="3"/>
  <c r="AE25" i="3"/>
  <c r="I29" i="3"/>
  <c r="W33" i="3"/>
  <c r="AG21" i="3"/>
  <c r="I25" i="3"/>
  <c r="O25" i="3"/>
  <c r="AC25" i="3"/>
  <c r="AM25" i="3"/>
  <c r="AM17" i="3"/>
  <c r="AI21" i="3"/>
  <c r="K23" i="4"/>
  <c r="M24" i="4"/>
  <c r="O24" i="4"/>
  <c r="Y23" i="4"/>
  <c r="AA24" i="4"/>
  <c r="AC24" i="4"/>
  <c r="G23" i="4"/>
  <c r="K24" i="4"/>
  <c r="N25" i="4"/>
  <c r="U23" i="4"/>
  <c r="Y24" i="4"/>
  <c r="AB25" i="4"/>
  <c r="AI23" i="4"/>
  <c r="Q17" i="4"/>
  <c r="Y17" i="4"/>
  <c r="G24" i="4"/>
  <c r="I24" i="4"/>
  <c r="L25" i="4"/>
  <c r="Q23" i="4"/>
  <c r="U24" i="4"/>
  <c r="W24" i="4"/>
  <c r="Z25" i="4"/>
  <c r="AE23" i="4"/>
  <c r="AI24" i="4"/>
  <c r="G17" i="4"/>
  <c r="H25" i="4"/>
  <c r="J25" i="4"/>
  <c r="M23" i="4"/>
  <c r="Q24" i="4"/>
  <c r="S24" i="4"/>
  <c r="V25" i="4"/>
  <c r="X25" i="4"/>
  <c r="AA23" i="4"/>
  <c r="AE24" i="4"/>
  <c r="AG24" i="4"/>
  <c r="AI22" i="4"/>
  <c r="AG22" i="4"/>
  <c r="AE22" i="4"/>
  <c r="AC22" i="4"/>
  <c r="AA22" i="4"/>
  <c r="Y22" i="4"/>
  <c r="W22" i="4"/>
  <c r="U22" i="4"/>
  <c r="S22" i="4"/>
  <c r="Q22" i="4"/>
  <c r="O22" i="4"/>
  <c r="M22" i="4"/>
  <c r="K22" i="4"/>
  <c r="I22" i="4"/>
  <c r="I25" i="4" s="1"/>
  <c r="G22" i="4"/>
  <c r="AI19" i="4"/>
  <c r="E22" i="4"/>
  <c r="Q21" i="4"/>
  <c r="U21" i="4"/>
  <c r="AG17" i="4"/>
  <c r="O17" i="4"/>
  <c r="AM29" i="3"/>
  <c r="AI29" i="3"/>
  <c r="AG29" i="3"/>
  <c r="AE29" i="3"/>
  <c r="AA29" i="3"/>
  <c r="Y29" i="3"/>
  <c r="W29" i="3"/>
  <c r="S29" i="3"/>
  <c r="Q29" i="3"/>
  <c r="O29" i="3"/>
  <c r="M29" i="3"/>
  <c r="K29" i="3"/>
  <c r="E29" i="3"/>
  <c r="AK25" i="3"/>
  <c r="AI25" i="3"/>
  <c r="AG25" i="3"/>
  <c r="Y25" i="3"/>
  <c r="S25" i="3"/>
  <c r="Q25" i="3"/>
  <c r="M25" i="3"/>
  <c r="K25" i="3"/>
  <c r="G25" i="3"/>
  <c r="AN25" i="3"/>
  <c r="AO23" i="3" s="1"/>
  <c r="AL33" i="3"/>
  <c r="AM21" i="3"/>
  <c r="AK21" i="3"/>
  <c r="AH33" i="3"/>
  <c r="AE21" i="3"/>
  <c r="AC21" i="3"/>
  <c r="AA21" i="3"/>
  <c r="S21" i="3"/>
  <c r="Q21" i="3"/>
  <c r="O21" i="3"/>
  <c r="M21" i="3"/>
  <c r="K21" i="3"/>
  <c r="AN31" i="3"/>
  <c r="G21" i="3"/>
  <c r="AN32" i="3"/>
  <c r="AN30" i="3"/>
  <c r="AJ33" i="3"/>
  <c r="AK17" i="3"/>
  <c r="AI17" i="3"/>
  <c r="AE17" i="3"/>
  <c r="AD33" i="3"/>
  <c r="AC17" i="3"/>
  <c r="AB33" i="3"/>
  <c r="Z33" i="3"/>
  <c r="AA17" i="3"/>
  <c r="T33" i="3"/>
  <c r="P33" i="3"/>
  <c r="L33" i="3"/>
  <c r="J33" i="3"/>
  <c r="H33" i="3"/>
  <c r="F33" i="3"/>
  <c r="E23" i="4"/>
  <c r="S21" i="4"/>
  <c r="AA21" i="4"/>
  <c r="I17" i="4"/>
  <c r="S17" i="4"/>
  <c r="AA17" i="4"/>
  <c r="AH17" i="4"/>
  <c r="AI16" i="4" s="1"/>
  <c r="E24" i="4"/>
  <c r="O21" i="4"/>
  <c r="AG21" i="4"/>
  <c r="E17" i="4"/>
  <c r="K17" i="4"/>
  <c r="U17" i="4"/>
  <c r="AC17" i="4"/>
  <c r="M21" i="4"/>
  <c r="I21" i="4"/>
  <c r="M17" i="4"/>
  <c r="W17" i="4"/>
  <c r="AE17" i="4"/>
  <c r="AE21" i="4"/>
  <c r="AC21" i="4"/>
  <c r="Y21" i="4"/>
  <c r="W21" i="4"/>
  <c r="K21" i="4"/>
  <c r="AN21" i="3"/>
  <c r="AO19" i="3" s="1"/>
  <c r="AF33" i="3"/>
  <c r="R33" i="3"/>
  <c r="AO27" i="3"/>
  <c r="U21" i="3"/>
  <c r="AN17" i="3"/>
  <c r="AO14" i="3" s="1"/>
  <c r="G21" i="4"/>
  <c r="D25" i="4"/>
  <c r="E21" i="4"/>
  <c r="E25" i="4" l="1"/>
  <c r="AI18" i="4"/>
  <c r="AI21" i="4" s="1"/>
  <c r="AC25" i="4"/>
  <c r="K25" i="4"/>
  <c r="S25" i="4"/>
  <c r="W25" i="4"/>
  <c r="AA25" i="4"/>
  <c r="M25" i="4"/>
  <c r="U25" i="4"/>
  <c r="G25" i="4"/>
  <c r="O25" i="4"/>
  <c r="AE25" i="4"/>
  <c r="Q25" i="4"/>
  <c r="Y25" i="4"/>
  <c r="AG25" i="4"/>
  <c r="AI14" i="4"/>
  <c r="AO24" i="3"/>
  <c r="AO22" i="3"/>
  <c r="AN33" i="3"/>
  <c r="AI15" i="4"/>
  <c r="AO18" i="3"/>
  <c r="AO20" i="3"/>
  <c r="AO26" i="3"/>
  <c r="AO28" i="3"/>
  <c r="AI17" i="4" l="1"/>
  <c r="AO25" i="3"/>
  <c r="AO21" i="3"/>
  <c r="AO29" i="3"/>
  <c r="B33" i="3" l="1"/>
  <c r="AJ25" i="3"/>
  <c r="AF25" i="3"/>
  <c r="AB25" i="3"/>
  <c r="Z25" i="3"/>
  <c r="X25" i="3"/>
  <c r="X33" i="3" s="1"/>
  <c r="T25" i="3"/>
  <c r="R25" i="3"/>
  <c r="P25" i="3"/>
  <c r="N25" i="3"/>
  <c r="L25" i="3"/>
  <c r="H25" i="3"/>
  <c r="F25" i="3"/>
  <c r="AJ21" i="3"/>
  <c r="AF21" i="3"/>
  <c r="AB21" i="3"/>
  <c r="Z21" i="3"/>
  <c r="R21" i="3"/>
  <c r="P21" i="3"/>
  <c r="N21" i="3"/>
  <c r="L21" i="3"/>
  <c r="H21" i="3"/>
  <c r="F21" i="3"/>
  <c r="D21" i="3"/>
  <c r="G31" i="3" l="1"/>
  <c r="K31" i="3"/>
  <c r="O31" i="3"/>
  <c r="S31" i="3"/>
  <c r="AA31" i="3"/>
  <c r="AE31" i="3"/>
  <c r="AG32" i="3"/>
  <c r="AK32" i="3"/>
  <c r="I31" i="3"/>
  <c r="M31" i="3"/>
  <c r="Q31" i="3"/>
  <c r="S32" i="3"/>
  <c r="AA32" i="3"/>
  <c r="AE32" i="3"/>
  <c r="AI32" i="3"/>
  <c r="AM32" i="3"/>
  <c r="AK30" i="3"/>
  <c r="AC30" i="3"/>
  <c r="U30" i="3"/>
  <c r="Q30" i="3"/>
  <c r="M30" i="3"/>
  <c r="I30" i="3"/>
  <c r="I32" i="3"/>
  <c r="M32" i="3"/>
  <c r="Q32" i="3"/>
  <c r="U32" i="3"/>
  <c r="AC32" i="3"/>
  <c r="AG30" i="3"/>
  <c r="AI31" i="3"/>
  <c r="AM31" i="3"/>
  <c r="G32" i="3"/>
  <c r="K32" i="3"/>
  <c r="O32" i="3"/>
  <c r="S30" i="3"/>
  <c r="U31" i="3"/>
  <c r="AC31" i="3"/>
  <c r="AG31" i="3"/>
  <c r="AK31" i="3"/>
  <c r="AM30" i="3"/>
  <c r="AI30" i="3"/>
  <c r="AE30" i="3"/>
  <c r="AA30" i="3"/>
  <c r="O30" i="3"/>
  <c r="K30" i="3"/>
  <c r="G30" i="3"/>
  <c r="AO32" i="3"/>
  <c r="AO30" i="3"/>
  <c r="AO31" i="3"/>
  <c r="Y31" i="3"/>
  <c r="Y30" i="3"/>
  <c r="Y32" i="3"/>
  <c r="E32" i="3"/>
  <c r="E31" i="3"/>
  <c r="E30" i="3"/>
  <c r="E25" i="3"/>
  <c r="E21" i="3"/>
  <c r="O33" i="3" l="1"/>
  <c r="S33" i="3"/>
  <c r="K33" i="3"/>
  <c r="G33" i="3"/>
  <c r="AA33" i="3"/>
  <c r="AI33" i="3"/>
  <c r="AG33" i="3"/>
  <c r="I33" i="3"/>
  <c r="Q33" i="3"/>
  <c r="AC33" i="3"/>
  <c r="AE33" i="3"/>
  <c r="AM33" i="3"/>
  <c r="M33" i="3"/>
  <c r="U33" i="3"/>
  <c r="AK33" i="3"/>
  <c r="E33" i="3"/>
  <c r="U16" i="3" l="1"/>
  <c r="U15" i="3"/>
  <c r="S16" i="3"/>
  <c r="S15" i="3"/>
  <c r="Q16" i="3"/>
  <c r="Q15" i="3"/>
  <c r="O16" i="3"/>
  <c r="O15" i="3"/>
  <c r="M16" i="3"/>
  <c r="M15" i="3"/>
  <c r="K16" i="3"/>
  <c r="K15" i="3"/>
  <c r="T17" i="3"/>
  <c r="R17" i="3"/>
  <c r="N17" i="3"/>
  <c r="L17" i="3"/>
  <c r="H17" i="3"/>
  <c r="D17" i="3"/>
  <c r="E16" i="3"/>
  <c r="E15" i="3"/>
  <c r="E17" i="3" l="1"/>
  <c r="O17" i="3"/>
  <c r="G17" i="3"/>
  <c r="K17" i="3"/>
  <c r="Q17" i="3"/>
  <c r="S17" i="3"/>
  <c r="U17" i="3"/>
  <c r="M17" i="3"/>
  <c r="I17" i="3" l="1"/>
  <c r="AB17" i="3"/>
  <c r="AJ17" i="3"/>
  <c r="AO16" i="3" l="1"/>
  <c r="AO15" i="3" l="1"/>
  <c r="AO17" i="3" l="1"/>
</calcChain>
</file>

<file path=xl/sharedStrings.xml><?xml version="1.0" encoding="utf-8"?>
<sst xmlns="http://schemas.openxmlformats.org/spreadsheetml/2006/main" count="182" uniqueCount="73">
  <si>
    <r>
      <t xml:space="preserve">ПО ОБРАЗОВАТЕЛЬНЫМ ОБЛАСТЯМ   </t>
    </r>
    <r>
      <rPr>
        <sz val="8"/>
        <rFont val="Arial"/>
        <family val="2"/>
        <charset val="204"/>
      </rPr>
      <t>(п</t>
    </r>
    <r>
      <rPr>
        <i/>
        <sz val="8"/>
        <rFont val="Arial"/>
        <family val="2"/>
        <charset val="204"/>
      </rPr>
      <t>римерная общеобразовательная программа дошкольного образования «ОТ РОЖДЕНИЯ ДО ШКОЛЫ»под ред. Н.Е.Вераксы, Т.С.Комаровой, М.А.Васильевой, 2014 г.</t>
    </r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</si>
  <si>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</si>
  <si>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</si>
  <si>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</si>
  <si>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</si>
  <si>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</si>
  <si>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</si>
  <si>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</si>
  <si>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</si>
  <si>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</si>
  <si>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</si>
  <si>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</si>
  <si>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</si>
  <si>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</si>
  <si>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</si>
  <si>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</si>
  <si>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</si>
  <si>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</si>
  <si>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</si>
  <si>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</si>
  <si>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</si>
  <si>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</si>
  <si>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</si>
  <si>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</si>
  <si>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</si>
  <si>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2-ая младшая</t>
  </si>
  <si>
    <t>средняя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</si>
  <si>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</si>
  <si>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</si>
  <si>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</si>
  <si>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</si>
  <si>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</si>
  <si>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</si>
  <si>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>страшая</t>
  </si>
  <si>
    <t>всего детей</t>
  </si>
  <si>
    <t xml:space="preserve"> Развитие речи </t>
  </si>
  <si>
    <t xml:space="preserve"> Познавательное развитие</t>
  </si>
  <si>
    <t>подготов.</t>
  </si>
  <si>
    <t>ВСЕГО ПО САДУ</t>
  </si>
  <si>
    <t>итого</t>
  </si>
  <si>
    <t>Социально-личностое. развитие</t>
  </si>
  <si>
    <t>Навыки игровой деятельности</t>
  </si>
  <si>
    <t>ПОЗНАВАТЕЛЬНЫЕ</t>
  </si>
  <si>
    <t xml:space="preserve">              РЕГУЛЯТИВНЫЕ</t>
  </si>
  <si>
    <t>ЛИЧНОСТНЫЕ</t>
  </si>
  <si>
    <t>КОММУНИКАТИВНЫЕ</t>
  </si>
  <si>
    <t>Общеучебные</t>
  </si>
  <si>
    <t>Знаково-символические</t>
  </si>
  <si>
    <t>Информационные</t>
  </si>
  <si>
    <t>Осуществление учебных действий</t>
  </si>
  <si>
    <t>Планирование</t>
  </si>
  <si>
    <t>Контроль, самоконтроль</t>
  </si>
  <si>
    <t>Коррекция</t>
  </si>
  <si>
    <t>Оценка</t>
  </si>
  <si>
    <t>Самоопределение</t>
  </si>
  <si>
    <t>Смыслообразование</t>
  </si>
  <si>
    <t>Нравственно-этическая ориентация</t>
  </si>
  <si>
    <t>Инициативное сотрудничество</t>
  </si>
  <si>
    <t>Планирование учебного сотрудничества</t>
  </si>
  <si>
    <t>Взаимодействие</t>
  </si>
  <si>
    <t>Упраление коммуникацией</t>
  </si>
  <si>
    <r>
      <t xml:space="preserve">                          ПСИХОЛОГИЧЕСКАЯ ДИАГНОСТИКА (</t>
    </r>
    <r>
      <rPr>
        <i/>
        <sz val="12"/>
        <rFont val="Times New Roman"/>
        <family val="1"/>
        <charset val="204"/>
      </rPr>
      <t>оценка мыслительной деятельности и личностных качеств  ребенка)</t>
    </r>
  </si>
  <si>
    <t>Итого</t>
  </si>
  <si>
    <t xml:space="preserve">страшая </t>
  </si>
  <si>
    <t>Заведующий_______________________________</t>
  </si>
  <si>
    <t>Заведующий__________________________________</t>
  </si>
  <si>
    <t>подготовительная</t>
  </si>
  <si>
    <t>Зам зав по ВМР ________________________________</t>
  </si>
  <si>
    <t xml:space="preserve">МАДОУ №50 </t>
  </si>
  <si>
    <t>МАДОУ №50</t>
  </si>
  <si>
    <t xml:space="preserve">                                               ПЕДАГОГИЧЕСКАЯ ДИАГНОСТИКА ( индивидуальное развитие ребенка)</t>
  </si>
  <si>
    <t xml:space="preserve">                                              2015-2016 учебный год ( на конец года)</t>
  </si>
  <si>
    <t>2015-2016 учебный год ( на конец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</si>
</sst>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;[Red]0"/>
    <numFmt numFmtId="166" formatCode="#,##0;[Red]#,##0"/>
  </numFmts>
  <fonts count="25" x14ac:knownFonts="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4"/>
      <name val="Arial Cyr"/>
      <family val="2"/>
      <charset val="204"/>
    </font>
    <font>
      <b/>
      <sz val="12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 Black"/>
      <family val="2"/>
      <charset val="204"/>
    </font>
    <font>
      <sz val="8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87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5" fontId="4" fillId="2" borderId="28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8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/>
    <xf numFmtId="164" fontId="0" fillId="0" borderId="0" xfId="0" applyNumberFormat="1"/>
    <xf numFmtId="1" fontId="10" fillId="3" borderId="19" xfId="0" applyNumberFormat="1" applyFont="1" applyFill="1" applyBorder="1" applyAlignment="1">
      <alignment horizontal="center" vertical="center" wrapText="1"/>
    </xf>
    <xf numFmtId="1" fontId="8" fillId="3" borderId="20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12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 wrapText="1"/>
    </xf>
    <xf numFmtId="164" fontId="0" fillId="4" borderId="10" xfId="0" applyNumberForma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42" xfId="0" applyNumberFormat="1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164" fontId="4" fillId="5" borderId="10" xfId="0" applyNumberFormat="1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165" fontId="4" fillId="5" borderId="5" xfId="0" applyNumberFormat="1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165" fontId="4" fillId="2" borderId="27" xfId="0" applyNumberFormat="1" applyFont="1" applyFill="1" applyBorder="1" applyAlignment="1">
      <alignment horizontal="center" vertical="center"/>
    </xf>
    <xf numFmtId="166" fontId="0" fillId="4" borderId="5" xfId="0" applyNumberForma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166" fontId="8" fillId="3" borderId="20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vertical="center"/>
    </xf>
    <xf numFmtId="166" fontId="0" fillId="2" borderId="27" xfId="0" applyNumberFormat="1" applyFill="1" applyBorder="1" applyAlignment="1">
      <alignment horizontal="center" vertical="center"/>
    </xf>
    <xf numFmtId="164" fontId="0" fillId="2" borderId="47" xfId="0" applyNumberForma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 wrapText="1"/>
    </xf>
    <xf numFmtId="1" fontId="8" fillId="3" borderId="12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6" fontId="0" fillId="2" borderId="21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8" fillId="3" borderId="48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>
      <alignment horizontal="left" vertical="center"/>
    </xf>
    <xf numFmtId="0" fontId="0" fillId="4" borderId="3" xfId="0" applyFill="1" applyBorder="1"/>
    <xf numFmtId="164" fontId="0" fillId="4" borderId="3" xfId="0" applyNumberFormat="1" applyFill="1" applyBorder="1"/>
    <xf numFmtId="0" fontId="0" fillId="5" borderId="3" xfId="0" applyFill="1" applyBorder="1"/>
    <xf numFmtId="164" fontId="0" fillId="5" borderId="3" xfId="0" applyNumberFormat="1" applyFill="1" applyBorder="1"/>
    <xf numFmtId="0" fontId="11" fillId="0" borderId="1" xfId="0" applyFont="1" applyBorder="1" applyAlignment="1">
      <alignment horizontal="center" vertical="center"/>
    </xf>
    <xf numFmtId="1" fontId="10" fillId="3" borderId="12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64" fontId="0" fillId="2" borderId="28" xfId="0" applyNumberFormat="1" applyFill="1" applyBorder="1"/>
    <xf numFmtId="164" fontId="0" fillId="2" borderId="47" xfId="0" applyNumberFormat="1" applyFill="1" applyBorder="1"/>
    <xf numFmtId="164" fontId="0" fillId="4" borderId="10" xfId="0" applyNumberFormat="1" applyFill="1" applyBorder="1"/>
    <xf numFmtId="164" fontId="0" fillId="5" borderId="10" xfId="0" applyNumberFormat="1" applyFill="1" applyBorder="1"/>
    <xf numFmtId="0" fontId="10" fillId="2" borderId="18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1" fontId="13" fillId="3" borderId="19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wrapText="1"/>
    </xf>
    <xf numFmtId="0" fontId="11" fillId="0" borderId="24" xfId="0" applyFont="1" applyBorder="1" applyAlignment="1">
      <alignment horizontal="center" vertical="center"/>
    </xf>
    <xf numFmtId="0" fontId="0" fillId="2" borderId="27" xfId="0" applyFill="1" applyBorder="1"/>
    <xf numFmtId="0" fontId="0" fillId="4" borderId="5" xfId="0" applyFill="1" applyBorder="1"/>
    <xf numFmtId="0" fontId="0" fillId="5" borderId="5" xfId="0" applyFill="1" applyBorder="1"/>
    <xf numFmtId="0" fontId="11" fillId="0" borderId="14" xfId="0" applyFont="1" applyBorder="1" applyAlignment="1">
      <alignment horizontal="center" vertical="center"/>
    </xf>
    <xf numFmtId="0" fontId="0" fillId="2" borderId="46" xfId="0" applyFill="1" applyBorder="1"/>
    <xf numFmtId="0" fontId="0" fillId="4" borderId="9" xfId="0" applyFill="1" applyBorder="1"/>
    <xf numFmtId="0" fontId="0" fillId="5" borderId="9" xfId="0" applyFill="1" applyBorder="1"/>
    <xf numFmtId="164" fontId="8" fillId="3" borderId="19" xfId="0" applyNumberFormat="1" applyFont="1" applyFill="1" applyBorder="1" applyAlignment="1">
      <alignment horizontal="center" vertical="center" wrapText="1"/>
    </xf>
    <xf numFmtId="166" fontId="11" fillId="0" borderId="40" xfId="0" applyNumberFormat="1" applyFont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166" fontId="0" fillId="4" borderId="9" xfId="0" applyNumberFormat="1" applyFill="1" applyBorder="1" applyAlignment="1">
      <alignment horizontal="center" vertical="center"/>
    </xf>
    <xf numFmtId="166" fontId="0" fillId="5" borderId="9" xfId="0" applyNumberFormat="1" applyFill="1" applyBorder="1" applyAlignment="1">
      <alignment horizontal="center" vertical="center"/>
    </xf>
    <xf numFmtId="166" fontId="8" fillId="3" borderId="11" xfId="0" applyNumberFormat="1" applyFont="1" applyFill="1" applyBorder="1" applyAlignment="1">
      <alignment horizontal="center" vertical="center"/>
    </xf>
    <xf numFmtId="166" fontId="0" fillId="2" borderId="46" xfId="0" applyNumberForma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5" borderId="9" xfId="0" applyNumberFormat="1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65" fontId="4" fillId="2" borderId="46" xfId="0" applyNumberFormat="1" applyFont="1" applyFill="1" applyBorder="1" applyAlignment="1">
      <alignment horizontal="center" vertical="center"/>
    </xf>
    <xf numFmtId="1" fontId="22" fillId="3" borderId="12" xfId="0" applyNumberFormat="1" applyFont="1" applyFill="1" applyBorder="1" applyAlignment="1">
      <alignment horizontal="center" vertical="center" wrapText="1"/>
    </xf>
    <xf numFmtId="1" fontId="23" fillId="3" borderId="19" xfId="0" applyNumberFormat="1" applyFont="1" applyFill="1" applyBorder="1" applyAlignment="1">
      <alignment horizontal="center" vertical="center" wrapText="1"/>
    </xf>
    <xf numFmtId="0" fontId="24" fillId="3" borderId="11" xfId="0" applyFont="1" applyFill="1" applyBorder="1"/>
    <xf numFmtId="164" fontId="24" fillId="3" borderId="12" xfId="2" applyNumberFormat="1" applyFont="1" applyFill="1" applyBorder="1"/>
    <xf numFmtId="0" fontId="24" fillId="3" borderId="12" xfId="0" applyFont="1" applyFill="1" applyBorder="1"/>
    <xf numFmtId="164" fontId="24" fillId="3" borderId="13" xfId="2" applyNumberFormat="1" applyFont="1" applyFill="1" applyBorder="1"/>
    <xf numFmtId="0" fontId="24" fillId="3" borderId="20" xfId="0" applyFont="1" applyFill="1" applyBorder="1"/>
    <xf numFmtId="0" fontId="24" fillId="0" borderId="0" xfId="0" applyFont="1"/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Процентный 2" xfId="1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opLeftCell="A4" zoomScale="85" zoomScaleNormal="85" workbookViewId="0">
      <selection activeCell="D5" sqref="D5:K6"/>
    </sheetView>
  </sheetViews>
  <sheetFormatPr defaultRowHeight="12.75" x14ac:dyDescent="0.2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8" customWidth="1"/>
    <col min="6" max="6" width="4.7109375" customWidth="1"/>
    <col min="7" max="7" width="7.5703125" style="18" customWidth="1"/>
    <col min="8" max="8" width="3.85546875" style="14" customWidth="1"/>
    <col min="9" max="9" width="8" style="14" customWidth="1"/>
    <col min="10" max="10" width="3.85546875" style="14" customWidth="1"/>
    <col min="11" max="11" width="7.5703125" style="18" customWidth="1"/>
    <col min="12" max="12" width="3.85546875" style="14" customWidth="1"/>
    <col min="13" max="13" width="7.5703125" style="18" customWidth="1"/>
    <col min="14" max="14" width="3.85546875" style="14" customWidth="1"/>
    <col min="15" max="15" width="7.5703125" style="18" customWidth="1"/>
    <col min="16" max="16" width="3.85546875" style="14" customWidth="1"/>
    <col min="17" max="17" width="7.5703125" style="18" customWidth="1"/>
    <col min="18" max="18" width="3.85546875" style="14" customWidth="1"/>
    <col min="19" max="19" width="7.5703125" style="18" customWidth="1"/>
    <col min="20" max="20" width="3.85546875" style="14" customWidth="1"/>
    <col min="21" max="21" width="7.5703125" style="18" customWidth="1"/>
    <col min="22" max="22" width="3.85546875" style="14" customWidth="1"/>
    <col min="23" max="23" width="7.5703125" style="18" customWidth="1"/>
    <col min="24" max="24" width="3.85546875" style="14" customWidth="1"/>
    <col min="25" max="25" width="7.5703125" style="18" customWidth="1"/>
    <col min="26" max="26" width="3.85546875" style="14" customWidth="1"/>
    <col min="27" max="27" width="7.5703125" style="18" customWidth="1"/>
    <col min="28" max="28" width="3.85546875" style="14" customWidth="1"/>
    <col min="29" max="29" width="7.5703125" style="18" customWidth="1"/>
    <col min="30" max="30" width="3.85546875" style="14" customWidth="1"/>
    <col min="31" max="31" width="7.5703125" style="18" customWidth="1"/>
    <col min="32" max="32" width="3.85546875" style="14" customWidth="1"/>
    <col min="33" max="33" width="7.5703125" style="18" customWidth="1"/>
    <col min="34" max="34" width="3.85546875" customWidth="1"/>
    <col min="35" max="35" width="7.5703125" style="18" customWidth="1"/>
    <col min="36" max="36" width="3.85546875" customWidth="1"/>
    <col min="37" max="37" width="7.5703125" style="18" customWidth="1"/>
    <col min="38" max="38" width="3.85546875" customWidth="1"/>
    <col min="39" max="39" width="7.5703125" style="18" customWidth="1"/>
    <col min="40" max="40" width="5.28515625" style="64" customWidth="1"/>
    <col min="41" max="41" width="7.5703125" style="18" customWidth="1"/>
  </cols>
  <sheetData>
    <row r="1" spans="1:46" ht="15.75" x14ac:dyDescent="0.2">
      <c r="A1" s="141" t="s">
        <v>68</v>
      </c>
      <c r="B1" s="141"/>
      <c r="C1" s="141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</row>
    <row r="2" spans="1:46" x14ac:dyDescent="0.2">
      <c r="A2" s="142" t="s">
        <v>70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</row>
    <row r="3" spans="1:46" x14ac:dyDescent="0.2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</row>
    <row r="4" spans="1:46" ht="15.75" thickBot="1" x14ac:dyDescent="0.25">
      <c r="A4" s="144" t="s">
        <v>71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</row>
    <row r="5" spans="1:46" ht="13.15" customHeight="1" x14ac:dyDescent="0.2">
      <c r="D5" s="123" t="s">
        <v>40</v>
      </c>
      <c r="E5" s="124"/>
      <c r="F5" s="124"/>
      <c r="G5" s="124"/>
      <c r="H5" s="124"/>
      <c r="I5" s="124"/>
      <c r="J5" s="124"/>
      <c r="K5" s="125"/>
      <c r="L5" s="123" t="s">
        <v>36</v>
      </c>
      <c r="M5" s="124"/>
      <c r="N5" s="124"/>
      <c r="O5" s="124"/>
      <c r="P5" s="124"/>
      <c r="Q5" s="124"/>
      <c r="R5" s="124"/>
      <c r="S5" s="125"/>
      <c r="T5" s="123" t="s">
        <v>35</v>
      </c>
      <c r="U5" s="124"/>
      <c r="V5" s="124"/>
      <c r="W5" s="124"/>
      <c r="X5" s="124"/>
      <c r="Y5" s="124"/>
      <c r="Z5" s="123" t="s">
        <v>1</v>
      </c>
      <c r="AA5" s="124"/>
      <c r="AB5" s="124"/>
      <c r="AC5" s="124"/>
      <c r="AD5" s="124"/>
      <c r="AE5" s="124"/>
      <c r="AF5" s="124"/>
      <c r="AG5" s="124"/>
      <c r="AH5" s="124"/>
      <c r="AI5" s="124"/>
      <c r="AJ5" s="123" t="s">
        <v>21</v>
      </c>
      <c r="AK5" s="124"/>
      <c r="AL5" s="124"/>
      <c r="AM5" s="124"/>
      <c r="AN5" s="158" t="s">
        <v>39</v>
      </c>
      <c r="AO5" s="159"/>
    </row>
    <row r="6" spans="1:46" x14ac:dyDescent="0.2">
      <c r="D6" s="126"/>
      <c r="E6" s="127"/>
      <c r="F6" s="127"/>
      <c r="G6" s="127"/>
      <c r="H6" s="127"/>
      <c r="I6" s="127"/>
      <c r="J6" s="127"/>
      <c r="K6" s="128"/>
      <c r="L6" s="126"/>
      <c r="M6" s="127"/>
      <c r="N6" s="127"/>
      <c r="O6" s="127"/>
      <c r="P6" s="127"/>
      <c r="Q6" s="127"/>
      <c r="R6" s="127"/>
      <c r="S6" s="128"/>
      <c r="T6" s="126"/>
      <c r="U6" s="127"/>
      <c r="V6" s="127"/>
      <c r="W6" s="127"/>
      <c r="X6" s="127"/>
      <c r="Y6" s="127"/>
      <c r="Z6" s="148" t="s">
        <v>30</v>
      </c>
      <c r="AA6" s="149"/>
      <c r="AB6" s="149"/>
      <c r="AC6" s="149"/>
      <c r="AD6" s="149"/>
      <c r="AE6" s="150"/>
      <c r="AF6" s="127"/>
      <c r="AG6" s="127"/>
      <c r="AH6" s="127"/>
      <c r="AI6" s="127"/>
      <c r="AJ6" s="126"/>
      <c r="AK6" s="127"/>
      <c r="AL6" s="127"/>
      <c r="AM6" s="127"/>
      <c r="AN6" s="160"/>
      <c r="AO6" s="161"/>
    </row>
    <row r="7" spans="1:46" ht="13.15" customHeight="1" x14ac:dyDescent="0.2">
      <c r="D7" s="129" t="s">
        <v>31</v>
      </c>
      <c r="E7" s="130"/>
      <c r="F7" s="135" t="s">
        <v>2</v>
      </c>
      <c r="G7" s="130"/>
      <c r="H7" s="135" t="s">
        <v>3</v>
      </c>
      <c r="I7" s="130"/>
      <c r="J7" s="145" t="s">
        <v>41</v>
      </c>
      <c r="K7" s="138"/>
      <c r="L7" s="129" t="s">
        <v>4</v>
      </c>
      <c r="M7" s="130"/>
      <c r="N7" s="135" t="s">
        <v>5</v>
      </c>
      <c r="O7" s="130"/>
      <c r="P7" s="135" t="s">
        <v>6</v>
      </c>
      <c r="Q7" s="130"/>
      <c r="R7" s="135" t="s">
        <v>7</v>
      </c>
      <c r="S7" s="138"/>
      <c r="T7" s="129" t="s">
        <v>8</v>
      </c>
      <c r="U7" s="130"/>
      <c r="V7" s="135" t="s">
        <v>9</v>
      </c>
      <c r="W7" s="130"/>
      <c r="X7" s="135" t="s">
        <v>10</v>
      </c>
      <c r="Y7" s="145"/>
      <c r="Z7" s="129" t="s">
        <v>11</v>
      </c>
      <c r="AA7" s="130"/>
      <c r="AB7" s="135" t="s">
        <v>12</v>
      </c>
      <c r="AC7" s="130"/>
      <c r="AD7" s="135" t="s">
        <v>13</v>
      </c>
      <c r="AE7" s="130"/>
      <c r="AF7" s="135" t="s">
        <v>14</v>
      </c>
      <c r="AG7" s="130"/>
      <c r="AH7" s="135" t="s">
        <v>15</v>
      </c>
      <c r="AI7" s="145"/>
      <c r="AJ7" s="129" t="s">
        <v>32</v>
      </c>
      <c r="AK7" s="130"/>
      <c r="AL7" s="135" t="s">
        <v>16</v>
      </c>
      <c r="AM7" s="145"/>
      <c r="AN7" s="160"/>
      <c r="AO7" s="161"/>
    </row>
    <row r="8" spans="1:46" x14ac:dyDescent="0.2">
      <c r="D8" s="131"/>
      <c r="E8" s="132"/>
      <c r="F8" s="136"/>
      <c r="G8" s="132"/>
      <c r="H8" s="136"/>
      <c r="I8" s="132"/>
      <c r="J8" s="146"/>
      <c r="K8" s="139"/>
      <c r="L8" s="131"/>
      <c r="M8" s="132"/>
      <c r="N8" s="136"/>
      <c r="O8" s="132"/>
      <c r="P8" s="136"/>
      <c r="Q8" s="132"/>
      <c r="R8" s="136"/>
      <c r="S8" s="139"/>
      <c r="T8" s="131"/>
      <c r="U8" s="132"/>
      <c r="V8" s="136"/>
      <c r="W8" s="132"/>
      <c r="X8" s="136"/>
      <c r="Y8" s="146"/>
      <c r="Z8" s="131"/>
      <c r="AA8" s="132"/>
      <c r="AB8" s="136"/>
      <c r="AC8" s="132"/>
      <c r="AD8" s="136"/>
      <c r="AE8" s="132"/>
      <c r="AF8" s="136"/>
      <c r="AG8" s="132"/>
      <c r="AH8" s="136"/>
      <c r="AI8" s="146"/>
      <c r="AJ8" s="131"/>
      <c r="AK8" s="132"/>
      <c r="AL8" s="136"/>
      <c r="AM8" s="146"/>
      <c r="AN8" s="160"/>
      <c r="AO8" s="161"/>
    </row>
    <row r="9" spans="1:46" x14ac:dyDescent="0.2">
      <c r="D9" s="131"/>
      <c r="E9" s="132"/>
      <c r="F9" s="136"/>
      <c r="G9" s="132"/>
      <c r="H9" s="136"/>
      <c r="I9" s="132"/>
      <c r="J9" s="146"/>
      <c r="K9" s="139"/>
      <c r="L9" s="131"/>
      <c r="M9" s="132"/>
      <c r="N9" s="136"/>
      <c r="O9" s="132"/>
      <c r="P9" s="136"/>
      <c r="Q9" s="132"/>
      <c r="R9" s="136"/>
      <c r="S9" s="139"/>
      <c r="T9" s="131"/>
      <c r="U9" s="132"/>
      <c r="V9" s="136"/>
      <c r="W9" s="132"/>
      <c r="X9" s="136"/>
      <c r="Y9" s="146"/>
      <c r="Z9" s="131"/>
      <c r="AA9" s="132"/>
      <c r="AB9" s="136"/>
      <c r="AC9" s="132"/>
      <c r="AD9" s="136"/>
      <c r="AE9" s="132"/>
      <c r="AF9" s="136"/>
      <c r="AG9" s="132"/>
      <c r="AH9" s="136"/>
      <c r="AI9" s="146"/>
      <c r="AJ9" s="131"/>
      <c r="AK9" s="132"/>
      <c r="AL9" s="136"/>
      <c r="AM9" s="146"/>
      <c r="AN9" s="160"/>
      <c r="AO9" s="161"/>
    </row>
    <row r="10" spans="1:46" x14ac:dyDescent="0.2">
      <c r="D10" s="131"/>
      <c r="E10" s="132"/>
      <c r="F10" s="136"/>
      <c r="G10" s="132"/>
      <c r="H10" s="136"/>
      <c r="I10" s="132"/>
      <c r="J10" s="146"/>
      <c r="K10" s="139"/>
      <c r="L10" s="131"/>
      <c r="M10" s="132"/>
      <c r="N10" s="136"/>
      <c r="O10" s="132"/>
      <c r="P10" s="136"/>
      <c r="Q10" s="132"/>
      <c r="R10" s="136"/>
      <c r="S10" s="139"/>
      <c r="T10" s="131"/>
      <c r="U10" s="132"/>
      <c r="V10" s="136"/>
      <c r="W10" s="132"/>
      <c r="X10" s="136"/>
      <c r="Y10" s="146"/>
      <c r="Z10" s="131"/>
      <c r="AA10" s="132"/>
      <c r="AB10" s="136"/>
      <c r="AC10" s="132"/>
      <c r="AD10" s="136"/>
      <c r="AE10" s="132"/>
      <c r="AF10" s="136"/>
      <c r="AG10" s="132"/>
      <c r="AH10" s="136"/>
      <c r="AI10" s="146"/>
      <c r="AJ10" s="131"/>
      <c r="AK10" s="132"/>
      <c r="AL10" s="136"/>
      <c r="AM10" s="146"/>
      <c r="AN10" s="160"/>
      <c r="AO10" s="161"/>
    </row>
    <row r="11" spans="1:46" x14ac:dyDescent="0.2">
      <c r="D11" s="131"/>
      <c r="E11" s="132"/>
      <c r="F11" s="136"/>
      <c r="G11" s="132"/>
      <c r="H11" s="136"/>
      <c r="I11" s="132"/>
      <c r="J11" s="146"/>
      <c r="K11" s="139"/>
      <c r="L11" s="131"/>
      <c r="M11" s="132"/>
      <c r="N11" s="136"/>
      <c r="O11" s="132"/>
      <c r="P11" s="136"/>
      <c r="Q11" s="132"/>
      <c r="R11" s="136"/>
      <c r="S11" s="139"/>
      <c r="T11" s="131"/>
      <c r="U11" s="132"/>
      <c r="V11" s="136"/>
      <c r="W11" s="132"/>
      <c r="X11" s="136"/>
      <c r="Y11" s="146"/>
      <c r="Z11" s="131"/>
      <c r="AA11" s="132"/>
      <c r="AB11" s="136"/>
      <c r="AC11" s="132"/>
      <c r="AD11" s="136"/>
      <c r="AE11" s="132"/>
      <c r="AF11" s="136"/>
      <c r="AG11" s="132"/>
      <c r="AH11" s="136"/>
      <c r="AI11" s="146"/>
      <c r="AJ11" s="131"/>
      <c r="AK11" s="132"/>
      <c r="AL11" s="136"/>
      <c r="AM11" s="146"/>
      <c r="AN11" s="160"/>
      <c r="AO11" s="161"/>
    </row>
    <row r="12" spans="1:46" x14ac:dyDescent="0.2">
      <c r="D12" s="133"/>
      <c r="E12" s="134"/>
      <c r="F12" s="137"/>
      <c r="G12" s="134"/>
      <c r="H12" s="137"/>
      <c r="I12" s="134"/>
      <c r="J12" s="147"/>
      <c r="K12" s="140"/>
      <c r="L12" s="133"/>
      <c r="M12" s="134"/>
      <c r="N12" s="137"/>
      <c r="O12" s="134"/>
      <c r="P12" s="137"/>
      <c r="Q12" s="134"/>
      <c r="R12" s="137"/>
      <c r="S12" s="140"/>
      <c r="T12" s="133"/>
      <c r="U12" s="134"/>
      <c r="V12" s="137"/>
      <c r="W12" s="134"/>
      <c r="X12" s="137"/>
      <c r="Y12" s="147"/>
      <c r="Z12" s="133"/>
      <c r="AA12" s="134"/>
      <c r="AB12" s="137"/>
      <c r="AC12" s="134"/>
      <c r="AD12" s="137"/>
      <c r="AE12" s="134"/>
      <c r="AF12" s="137"/>
      <c r="AG12" s="134"/>
      <c r="AH12" s="137"/>
      <c r="AI12" s="147"/>
      <c r="AJ12" s="133"/>
      <c r="AK12" s="134"/>
      <c r="AL12" s="137"/>
      <c r="AM12" s="147"/>
      <c r="AN12" s="160"/>
      <c r="AO12" s="161"/>
    </row>
    <row r="13" spans="1:46" s="13" customFormat="1" ht="13.5" thickBot="1" x14ac:dyDescent="0.25">
      <c r="D13" s="33" t="s">
        <v>28</v>
      </c>
      <c r="E13" s="27" t="s">
        <v>27</v>
      </c>
      <c r="F13" s="26" t="s">
        <v>28</v>
      </c>
      <c r="G13" s="27" t="s">
        <v>27</v>
      </c>
      <c r="H13" s="26" t="s">
        <v>28</v>
      </c>
      <c r="I13" s="27" t="s">
        <v>27</v>
      </c>
      <c r="J13" s="26" t="s">
        <v>28</v>
      </c>
      <c r="K13" s="34" t="s">
        <v>27</v>
      </c>
      <c r="L13" s="33" t="s">
        <v>28</v>
      </c>
      <c r="M13" s="27" t="s">
        <v>27</v>
      </c>
      <c r="N13" s="26" t="s">
        <v>28</v>
      </c>
      <c r="O13" s="27" t="s">
        <v>27</v>
      </c>
      <c r="P13" s="26" t="s">
        <v>28</v>
      </c>
      <c r="Q13" s="27" t="s">
        <v>27</v>
      </c>
      <c r="R13" s="26" t="s">
        <v>28</v>
      </c>
      <c r="S13" s="34" t="s">
        <v>27</v>
      </c>
      <c r="T13" s="33" t="s">
        <v>28</v>
      </c>
      <c r="U13" s="27" t="s">
        <v>27</v>
      </c>
      <c r="V13" s="26" t="s">
        <v>28</v>
      </c>
      <c r="W13" s="27" t="s">
        <v>27</v>
      </c>
      <c r="X13" s="26" t="s">
        <v>28</v>
      </c>
      <c r="Y13" s="31" t="s">
        <v>27</v>
      </c>
      <c r="Z13" s="33" t="s">
        <v>28</v>
      </c>
      <c r="AA13" s="27" t="s">
        <v>27</v>
      </c>
      <c r="AB13" s="26" t="s">
        <v>28</v>
      </c>
      <c r="AC13" s="27" t="s">
        <v>27</v>
      </c>
      <c r="AD13" s="26" t="s">
        <v>28</v>
      </c>
      <c r="AE13" s="27" t="s">
        <v>27</v>
      </c>
      <c r="AF13" s="26" t="s">
        <v>28</v>
      </c>
      <c r="AG13" s="27" t="s">
        <v>27</v>
      </c>
      <c r="AH13" s="26" t="s">
        <v>28</v>
      </c>
      <c r="AI13" s="31" t="s">
        <v>27</v>
      </c>
      <c r="AJ13" s="33" t="s">
        <v>28</v>
      </c>
      <c r="AK13" s="27" t="s">
        <v>27</v>
      </c>
      <c r="AL13" s="26" t="s">
        <v>28</v>
      </c>
      <c r="AM13" s="31" t="s">
        <v>27</v>
      </c>
      <c r="AN13" s="102" t="s">
        <v>28</v>
      </c>
      <c r="AO13" s="34" t="s">
        <v>27</v>
      </c>
    </row>
    <row r="14" spans="1:46" ht="13.15" customHeight="1" x14ac:dyDescent="0.2">
      <c r="A14" s="155" t="s">
        <v>25</v>
      </c>
      <c r="B14" s="157" t="s">
        <v>34</v>
      </c>
      <c r="C14" s="37" t="s">
        <v>22</v>
      </c>
      <c r="D14" s="46">
        <v>0</v>
      </c>
      <c r="E14" s="16">
        <f>D14/$B$17</f>
        <v>0</v>
      </c>
      <c r="F14" s="28">
        <v>0</v>
      </c>
      <c r="G14" s="16">
        <f>F14/$B$17</f>
        <v>0</v>
      </c>
      <c r="H14" s="28"/>
      <c r="I14" s="16">
        <f>H14/$B$17</f>
        <v>0</v>
      </c>
      <c r="J14" s="28"/>
      <c r="K14" s="47">
        <f>J14/$B$17</f>
        <v>0</v>
      </c>
      <c r="L14" s="46"/>
      <c r="M14" s="16">
        <f>L14/$B$17</f>
        <v>0</v>
      </c>
      <c r="N14" s="28"/>
      <c r="O14" s="16">
        <f>N14/$B$17</f>
        <v>0</v>
      </c>
      <c r="P14" s="28"/>
      <c r="Q14" s="16">
        <f>P14/$B$17</f>
        <v>0</v>
      </c>
      <c r="R14" s="28"/>
      <c r="S14" s="47">
        <f>R14/$B$17</f>
        <v>0</v>
      </c>
      <c r="T14" s="46"/>
      <c r="U14" s="16">
        <f>T14/$B$17</f>
        <v>0</v>
      </c>
      <c r="V14" s="28"/>
      <c r="W14" s="16"/>
      <c r="X14" s="28"/>
      <c r="Y14" s="32">
        <f>X14/$B$17</f>
        <v>0</v>
      </c>
      <c r="Z14" s="108"/>
      <c r="AA14" s="16">
        <f>Z14/$B$17</f>
        <v>0</v>
      </c>
      <c r="AB14" s="8"/>
      <c r="AC14" s="16">
        <f>AB14/$B$17</f>
        <v>0</v>
      </c>
      <c r="AD14" s="8"/>
      <c r="AE14" s="16">
        <f>AD14/$B$17</f>
        <v>0</v>
      </c>
      <c r="AF14" s="8"/>
      <c r="AG14" s="16">
        <f>AF14/$B$17</f>
        <v>0</v>
      </c>
      <c r="AH14" s="8"/>
      <c r="AI14" s="32">
        <f>AH14/$B$17</f>
        <v>0</v>
      </c>
      <c r="AJ14" s="108"/>
      <c r="AK14" s="16">
        <f>AJ14/$B$17</f>
        <v>0</v>
      </c>
      <c r="AL14" s="8"/>
      <c r="AM14" s="32">
        <f>AL14/$B$17</f>
        <v>0</v>
      </c>
      <c r="AN14" s="103">
        <f>AVERAGEA(D14:D14,F14,H14,J14,L14,N14,P14,R14,T14,X14,Z14,AB14,AD14,AF14,AH14,AJ14,AL14)</f>
        <v>0</v>
      </c>
      <c r="AO14" s="72">
        <f>AN14/AN17</f>
        <v>0</v>
      </c>
    </row>
    <row r="15" spans="1:46" ht="13.15" customHeight="1" x14ac:dyDescent="0.2">
      <c r="A15" s="153"/>
      <c r="B15" s="121"/>
      <c r="C15" s="38" t="s">
        <v>23</v>
      </c>
      <c r="D15" s="48">
        <v>11</v>
      </c>
      <c r="E15" s="9">
        <f>D15/B17</f>
        <v>0.18032786885245902</v>
      </c>
      <c r="F15" s="22">
        <v>16</v>
      </c>
      <c r="G15" s="9">
        <f>F15/$B$17</f>
        <v>0.26229508196721313</v>
      </c>
      <c r="H15" s="22">
        <v>18</v>
      </c>
      <c r="I15" s="9">
        <f>H15/$B$17</f>
        <v>0.29508196721311475</v>
      </c>
      <c r="J15" s="22">
        <v>9</v>
      </c>
      <c r="K15" s="49">
        <f>H15/B17</f>
        <v>0.29508196721311475</v>
      </c>
      <c r="L15" s="48">
        <v>13</v>
      </c>
      <c r="M15" s="9">
        <f>L15/B17</f>
        <v>0.21311475409836064</v>
      </c>
      <c r="N15" s="22">
        <v>17</v>
      </c>
      <c r="O15" s="9">
        <f>N15/B17</f>
        <v>0.27868852459016391</v>
      </c>
      <c r="P15" s="22">
        <v>17</v>
      </c>
      <c r="Q15" s="9">
        <f>P15/B17</f>
        <v>0.27868852459016391</v>
      </c>
      <c r="R15" s="22">
        <v>14</v>
      </c>
      <c r="S15" s="49">
        <f>R15/B17</f>
        <v>0.22950819672131148</v>
      </c>
      <c r="T15" s="48">
        <v>29</v>
      </c>
      <c r="U15" s="9">
        <f>T15/B17</f>
        <v>0.47540983606557374</v>
      </c>
      <c r="V15" s="22"/>
      <c r="W15" s="9"/>
      <c r="X15" s="22">
        <v>16</v>
      </c>
      <c r="Y15" s="11">
        <f>X15/$B$17</f>
        <v>0.26229508196721313</v>
      </c>
      <c r="Z15" s="109">
        <v>22</v>
      </c>
      <c r="AA15" s="9">
        <f>Z15/$B$17</f>
        <v>0.36065573770491804</v>
      </c>
      <c r="AB15" s="6">
        <v>18</v>
      </c>
      <c r="AC15" s="9">
        <f>AB15/$B$17</f>
        <v>0.29508196721311475</v>
      </c>
      <c r="AD15" s="6">
        <v>12</v>
      </c>
      <c r="AE15" s="9">
        <f>AD15/$B$17</f>
        <v>0.19672131147540983</v>
      </c>
      <c r="AF15" s="6">
        <v>17</v>
      </c>
      <c r="AG15" s="9">
        <f>AF15/$B$17</f>
        <v>0.27868852459016391</v>
      </c>
      <c r="AH15" s="6">
        <v>8</v>
      </c>
      <c r="AI15" s="11">
        <f>AH15/$B$17</f>
        <v>0.13114754098360656</v>
      </c>
      <c r="AJ15" s="109">
        <v>22</v>
      </c>
      <c r="AK15" s="9">
        <f>AJ15/$B$17</f>
        <v>0.36065573770491804</v>
      </c>
      <c r="AL15" s="6">
        <v>12</v>
      </c>
      <c r="AM15" s="11">
        <f>AL15/$B$17</f>
        <v>0.19672131147540983</v>
      </c>
      <c r="AN15" s="104">
        <f>AVERAGE(D15:D15,F15,H15,J15,L15,N15,P15,R15,T15,X15,Z15,AB15,AD15,AF15,AH15,AJ15,AL15)</f>
        <v>15.941176470588236</v>
      </c>
      <c r="AO15" s="35">
        <f>AN15/AN17</f>
        <v>0.26133076181292192</v>
      </c>
    </row>
    <row r="16" spans="1:46" ht="13.15" customHeight="1" x14ac:dyDescent="0.2">
      <c r="A16" s="153"/>
      <c r="B16" s="122"/>
      <c r="C16" s="39" t="s">
        <v>24</v>
      </c>
      <c r="D16" s="50">
        <v>50</v>
      </c>
      <c r="E16" s="10">
        <f>D16/B17</f>
        <v>0.81967213114754101</v>
      </c>
      <c r="F16" s="23">
        <v>45</v>
      </c>
      <c r="G16" s="10">
        <f>F16/$B$17</f>
        <v>0.73770491803278693</v>
      </c>
      <c r="H16" s="23">
        <v>43</v>
      </c>
      <c r="I16" s="10">
        <f>H16/$B$17</f>
        <v>0.70491803278688525</v>
      </c>
      <c r="J16" s="23">
        <v>52</v>
      </c>
      <c r="K16" s="51">
        <f>H16/B17</f>
        <v>0.70491803278688525</v>
      </c>
      <c r="L16" s="50">
        <v>48</v>
      </c>
      <c r="M16" s="10">
        <f>L16/B17</f>
        <v>0.78688524590163933</v>
      </c>
      <c r="N16" s="23">
        <v>44</v>
      </c>
      <c r="O16" s="10">
        <f>N16/B17</f>
        <v>0.72131147540983609</v>
      </c>
      <c r="P16" s="23">
        <v>44</v>
      </c>
      <c r="Q16" s="10">
        <f>P16/B17</f>
        <v>0.72131147540983609</v>
      </c>
      <c r="R16" s="23">
        <v>47</v>
      </c>
      <c r="S16" s="51">
        <f>R16/B17</f>
        <v>0.77049180327868849</v>
      </c>
      <c r="T16" s="50">
        <v>32</v>
      </c>
      <c r="U16" s="10">
        <f>T16/B17</f>
        <v>0.52459016393442626</v>
      </c>
      <c r="V16" s="23"/>
      <c r="W16" s="10"/>
      <c r="X16" s="23">
        <v>45</v>
      </c>
      <c r="Y16" s="12">
        <f>X16/$B$17</f>
        <v>0.73770491803278693</v>
      </c>
      <c r="Z16" s="110">
        <v>39</v>
      </c>
      <c r="AA16" s="10">
        <f>Z16/$B$17</f>
        <v>0.63934426229508201</v>
      </c>
      <c r="AB16" s="7">
        <v>43</v>
      </c>
      <c r="AC16" s="10">
        <f>AB16/$B$17</f>
        <v>0.70491803278688525</v>
      </c>
      <c r="AD16" s="7">
        <v>49</v>
      </c>
      <c r="AE16" s="10">
        <f>AD16/$B$17</f>
        <v>0.80327868852459017</v>
      </c>
      <c r="AF16" s="7">
        <v>44</v>
      </c>
      <c r="AG16" s="10">
        <f>AF16/$B$17</f>
        <v>0.72131147540983609</v>
      </c>
      <c r="AH16" s="7">
        <v>53</v>
      </c>
      <c r="AI16" s="12">
        <f>AH16/$B$17</f>
        <v>0.86885245901639341</v>
      </c>
      <c r="AJ16" s="110">
        <v>39</v>
      </c>
      <c r="AK16" s="10">
        <f>AJ16/$B$17</f>
        <v>0.63934426229508201</v>
      </c>
      <c r="AL16" s="7">
        <v>49</v>
      </c>
      <c r="AM16" s="12">
        <f>AL16/$B$17</f>
        <v>0.80327868852459017</v>
      </c>
      <c r="AN16" s="105">
        <f>AVERAGE(D16:D16,F16,H16,J16,L16,N16,P16,R16,T16,V16,X16,Z16,AB16,AD16,AF16,AH16,AJ16,AL16)</f>
        <v>45.058823529411768</v>
      </c>
      <c r="AO16" s="36">
        <f>AN16/AN17</f>
        <v>0.73866923818707819</v>
      </c>
    </row>
    <row r="17" spans="1:41" ht="13.15" customHeight="1" thickBot="1" x14ac:dyDescent="0.25">
      <c r="A17" s="156"/>
      <c r="B17" s="19">
        <v>61</v>
      </c>
      <c r="C17" s="40" t="s">
        <v>29</v>
      </c>
      <c r="D17" s="52">
        <f>D14+D15+D16</f>
        <v>61</v>
      </c>
      <c r="E17" s="68">
        <f>E14+E15+E16</f>
        <v>1</v>
      </c>
      <c r="F17" s="69">
        <f>F14+F15+F16</f>
        <v>61</v>
      </c>
      <c r="G17" s="25">
        <f>SUM(G14:G16)</f>
        <v>1</v>
      </c>
      <c r="H17" s="69">
        <f>H14+H15+H16</f>
        <v>61</v>
      </c>
      <c r="I17" s="25">
        <f>SUM(I14:I16)</f>
        <v>1</v>
      </c>
      <c r="J17" s="69">
        <f>J14+J15+J16</f>
        <v>61</v>
      </c>
      <c r="K17" s="53">
        <f>SUM(K14:K16)</f>
        <v>1</v>
      </c>
      <c r="L17" s="52">
        <f>L14+L15+L16</f>
        <v>61</v>
      </c>
      <c r="M17" s="25">
        <f>SUM(M14:M16)</f>
        <v>1</v>
      </c>
      <c r="N17" s="69">
        <f>N14+N15+N16</f>
        <v>61</v>
      </c>
      <c r="O17" s="25">
        <f>SUM(O14:O16)</f>
        <v>1</v>
      </c>
      <c r="P17" s="69">
        <f>P14+P15+P16</f>
        <v>61</v>
      </c>
      <c r="Q17" s="25">
        <f>SUM(Q14:Q16)</f>
        <v>1</v>
      </c>
      <c r="R17" s="69">
        <f>R14+R15+R16</f>
        <v>61</v>
      </c>
      <c r="S17" s="53">
        <f>SUM(S14:S16)</f>
        <v>1</v>
      </c>
      <c r="T17" s="52">
        <f>T14+T15+T16</f>
        <v>61</v>
      </c>
      <c r="U17" s="25">
        <f>SUM(U14:U16)</f>
        <v>1</v>
      </c>
      <c r="V17" s="69"/>
      <c r="W17" s="25"/>
      <c r="X17" s="69">
        <f>X14+X15+X16</f>
        <v>61</v>
      </c>
      <c r="Y17" s="30">
        <f>SUM(Y14:Y16)</f>
        <v>1</v>
      </c>
      <c r="Z17" s="111">
        <f>Z14+Z15+Z16</f>
        <v>61</v>
      </c>
      <c r="AA17" s="25">
        <f>SUM(AA14:AA16)</f>
        <v>1</v>
      </c>
      <c r="AB17" s="24">
        <f>AB14+AB15+AB16</f>
        <v>61</v>
      </c>
      <c r="AC17" s="25">
        <f>SUM(AC14:AC16)</f>
        <v>1</v>
      </c>
      <c r="AD17" s="24">
        <f>AD14+AD15+AD16</f>
        <v>61</v>
      </c>
      <c r="AE17" s="25">
        <f>SUM(AE14:AE16)</f>
        <v>1</v>
      </c>
      <c r="AF17" s="24">
        <f>AF14+AF15+AF16</f>
        <v>61</v>
      </c>
      <c r="AG17" s="25">
        <f>SUM(AG14:AG16)</f>
        <v>1</v>
      </c>
      <c r="AH17" s="24">
        <f>AH14+AH15+AH16</f>
        <v>61</v>
      </c>
      <c r="AI17" s="30">
        <f>SUM(AI14:AI16)</f>
        <v>1</v>
      </c>
      <c r="AJ17" s="111">
        <f>AJ14+AJ15+AJ16</f>
        <v>61</v>
      </c>
      <c r="AK17" s="25">
        <f>SUM(AK14:AK16)</f>
        <v>1</v>
      </c>
      <c r="AL17" s="24">
        <f>AL14+AL15+AL16</f>
        <v>61</v>
      </c>
      <c r="AM17" s="30">
        <f>SUM(AM14:AM16)</f>
        <v>1</v>
      </c>
      <c r="AN17" s="106">
        <f>AN14+AN15+AN16</f>
        <v>61</v>
      </c>
      <c r="AO17" s="74">
        <f>AO14+AO15+AO16</f>
        <v>1</v>
      </c>
    </row>
    <row r="18" spans="1:41" ht="13.15" customHeight="1" x14ac:dyDescent="0.2">
      <c r="A18" s="153" t="s">
        <v>26</v>
      </c>
      <c r="B18" s="121" t="s">
        <v>34</v>
      </c>
      <c r="C18" s="41" t="s">
        <v>22</v>
      </c>
      <c r="D18" s="54">
        <v>0</v>
      </c>
      <c r="E18" s="15">
        <f>D18/$B$21</f>
        <v>0</v>
      </c>
      <c r="F18" s="21"/>
      <c r="G18" s="15">
        <f>F18/$B$21</f>
        <v>0</v>
      </c>
      <c r="H18" s="21"/>
      <c r="I18" s="15">
        <f>H18/$B$21</f>
        <v>0</v>
      </c>
      <c r="J18" s="21"/>
      <c r="K18" s="55">
        <f>J18/$B$21</f>
        <v>0</v>
      </c>
      <c r="L18" s="54"/>
      <c r="M18" s="15">
        <f>L18/$B$21</f>
        <v>0</v>
      </c>
      <c r="N18" s="21"/>
      <c r="O18" s="15">
        <f>N18/$B$21</f>
        <v>0</v>
      </c>
      <c r="P18" s="21"/>
      <c r="Q18" s="15">
        <f>P18/$B$21</f>
        <v>0</v>
      </c>
      <c r="R18" s="21"/>
      <c r="S18" s="55">
        <f>R18/$B$21</f>
        <v>0</v>
      </c>
      <c r="T18" s="54"/>
      <c r="U18" s="15">
        <f>T18/$B$21</f>
        <v>0</v>
      </c>
      <c r="V18" s="21"/>
      <c r="W18" s="15"/>
      <c r="X18" s="21"/>
      <c r="Y18" s="29">
        <f>X18/$B$21</f>
        <v>0</v>
      </c>
      <c r="Z18" s="112"/>
      <c r="AA18" s="15">
        <f>Z18/$B$21</f>
        <v>0</v>
      </c>
      <c r="AB18" s="5"/>
      <c r="AC18" s="15">
        <f>AB18/$B$21</f>
        <v>0</v>
      </c>
      <c r="AD18" s="5"/>
      <c r="AE18" s="15">
        <f>AD18/$B$21</f>
        <v>0</v>
      </c>
      <c r="AF18" s="5"/>
      <c r="AG18" s="15">
        <f>AF18/$B$21</f>
        <v>0</v>
      </c>
      <c r="AH18" s="5"/>
      <c r="AI18" s="29">
        <f>AH18/$B$21</f>
        <v>0</v>
      </c>
      <c r="AJ18" s="112"/>
      <c r="AK18" s="15">
        <f>AJ18/$B$21</f>
        <v>0</v>
      </c>
      <c r="AL18" s="5"/>
      <c r="AM18" s="29">
        <f>AL18/$B$21</f>
        <v>0</v>
      </c>
      <c r="AN18" s="107">
        <f>AVERAGEA(D18:D18,F18,H18,J18,L18,N18,P18,R18,T18,X18,Z18,AB18,AD18,AF18,AH18,AJ18,AL18)</f>
        <v>0</v>
      </c>
      <c r="AO18" s="67">
        <f>AN18/AN21</f>
        <v>0</v>
      </c>
    </row>
    <row r="19" spans="1:41" ht="13.15" customHeight="1" x14ac:dyDescent="0.2">
      <c r="A19" s="153"/>
      <c r="B19" s="121"/>
      <c r="C19" s="38" t="s">
        <v>23</v>
      </c>
      <c r="D19" s="48">
        <v>15</v>
      </c>
      <c r="E19" s="9">
        <f>D19/$B$21</f>
        <v>0.28301886792452829</v>
      </c>
      <c r="F19" s="22">
        <v>7</v>
      </c>
      <c r="G19" s="9">
        <f>F19/$B$21</f>
        <v>0.13207547169811321</v>
      </c>
      <c r="H19" s="22">
        <v>14</v>
      </c>
      <c r="I19" s="9">
        <f>H19/$B$21</f>
        <v>0.26415094339622641</v>
      </c>
      <c r="J19" s="22">
        <v>7</v>
      </c>
      <c r="K19" s="49">
        <f>J19/$B$21</f>
        <v>0.13207547169811321</v>
      </c>
      <c r="L19" s="48">
        <v>9</v>
      </c>
      <c r="M19" s="9">
        <f>L19/$B$21</f>
        <v>0.16981132075471697</v>
      </c>
      <c r="N19" s="22">
        <v>5</v>
      </c>
      <c r="O19" s="9">
        <f>N19/$B$21</f>
        <v>9.4339622641509441E-2</v>
      </c>
      <c r="P19" s="22">
        <v>19</v>
      </c>
      <c r="Q19" s="9">
        <f>P19/$B$21</f>
        <v>0.35849056603773582</v>
      </c>
      <c r="R19" s="22">
        <v>5</v>
      </c>
      <c r="S19" s="49">
        <f>R19/$B$21</f>
        <v>9.4339622641509441E-2</v>
      </c>
      <c r="T19" s="48">
        <v>19</v>
      </c>
      <c r="U19" s="9">
        <f>T19/$B$21</f>
        <v>0.35849056603773582</v>
      </c>
      <c r="V19" s="22"/>
      <c r="W19" s="9"/>
      <c r="X19" s="22">
        <v>9</v>
      </c>
      <c r="Y19" s="11">
        <f>X19/$B$21</f>
        <v>0.16981132075471697</v>
      </c>
      <c r="Z19" s="109">
        <v>15</v>
      </c>
      <c r="AA19" s="9">
        <f>Z19/$B$21</f>
        <v>0.28301886792452829</v>
      </c>
      <c r="AB19" s="6">
        <v>11</v>
      </c>
      <c r="AC19" s="9">
        <f>AB19/$B$21</f>
        <v>0.20754716981132076</v>
      </c>
      <c r="AD19" s="6">
        <v>14</v>
      </c>
      <c r="AE19" s="9">
        <f>AD19/$B$21</f>
        <v>0.26415094339622641</v>
      </c>
      <c r="AF19" s="6">
        <v>13</v>
      </c>
      <c r="AG19" s="9">
        <f>AF19/$B$21</f>
        <v>0.24528301886792453</v>
      </c>
      <c r="AH19" s="6">
        <v>16</v>
      </c>
      <c r="AI19" s="11">
        <f>AH19/$B$21</f>
        <v>0.30188679245283018</v>
      </c>
      <c r="AJ19" s="109">
        <v>6</v>
      </c>
      <c r="AK19" s="9">
        <f>AJ19/$B$21</f>
        <v>0.11320754716981132</v>
      </c>
      <c r="AL19" s="6">
        <v>7</v>
      </c>
      <c r="AM19" s="11">
        <f>AL19/$B$21</f>
        <v>0.13207547169811321</v>
      </c>
      <c r="AN19" s="104">
        <f>AVERAGE(D19:D19,F19,H19,J19,L19,N19,P19,R19,T19,X19,Z19,AB19,AD19,AF19,AH19,AJ19,AL19)</f>
        <v>11.235294117647058</v>
      </c>
      <c r="AO19" s="35">
        <f>AN19/AN21</f>
        <v>0.21198668146503882</v>
      </c>
    </row>
    <row r="20" spans="1:41" ht="13.15" customHeight="1" x14ac:dyDescent="0.2">
      <c r="A20" s="153"/>
      <c r="B20" s="122"/>
      <c r="C20" s="39" t="s">
        <v>24</v>
      </c>
      <c r="D20" s="50">
        <v>38</v>
      </c>
      <c r="E20" s="10">
        <f>D20/$B$21</f>
        <v>0.71698113207547165</v>
      </c>
      <c r="F20" s="23">
        <v>46</v>
      </c>
      <c r="G20" s="10">
        <f>F20/$B$21</f>
        <v>0.86792452830188682</v>
      </c>
      <c r="H20" s="23">
        <v>39</v>
      </c>
      <c r="I20" s="10">
        <f>H20/$B$21</f>
        <v>0.73584905660377353</v>
      </c>
      <c r="J20" s="23">
        <v>46</v>
      </c>
      <c r="K20" s="51">
        <f>J20/$B$21</f>
        <v>0.86792452830188682</v>
      </c>
      <c r="L20" s="50">
        <v>44</v>
      </c>
      <c r="M20" s="10">
        <f>L20/$B$21</f>
        <v>0.83018867924528306</v>
      </c>
      <c r="N20" s="23">
        <v>48</v>
      </c>
      <c r="O20" s="10">
        <f>N20/$B$21</f>
        <v>0.90566037735849059</v>
      </c>
      <c r="P20" s="23">
        <v>34</v>
      </c>
      <c r="Q20" s="10">
        <f>P20/$B$21</f>
        <v>0.64150943396226412</v>
      </c>
      <c r="R20" s="23">
        <v>48</v>
      </c>
      <c r="S20" s="51">
        <f>R20/$B$21</f>
        <v>0.90566037735849059</v>
      </c>
      <c r="T20" s="50">
        <v>34</v>
      </c>
      <c r="U20" s="10">
        <f>T20/$B$21</f>
        <v>0.64150943396226412</v>
      </c>
      <c r="V20" s="23"/>
      <c r="W20" s="10"/>
      <c r="X20" s="23">
        <v>44</v>
      </c>
      <c r="Y20" s="12">
        <f>X20/$B$21</f>
        <v>0.83018867924528306</v>
      </c>
      <c r="Z20" s="110">
        <v>38</v>
      </c>
      <c r="AA20" s="10">
        <f>Z20/$B$21</f>
        <v>0.71698113207547165</v>
      </c>
      <c r="AB20" s="7">
        <v>42</v>
      </c>
      <c r="AC20" s="10">
        <f>AB20/$B$21</f>
        <v>0.79245283018867929</v>
      </c>
      <c r="AD20" s="7">
        <v>39</v>
      </c>
      <c r="AE20" s="10">
        <f>AD20/$B$21</f>
        <v>0.73584905660377353</v>
      </c>
      <c r="AF20" s="7">
        <v>40</v>
      </c>
      <c r="AG20" s="10">
        <f>AF20/$B$21</f>
        <v>0.75471698113207553</v>
      </c>
      <c r="AH20" s="7">
        <v>37</v>
      </c>
      <c r="AI20" s="12">
        <f>AH20/$B$21</f>
        <v>0.69811320754716977</v>
      </c>
      <c r="AJ20" s="110">
        <v>47</v>
      </c>
      <c r="AK20" s="10">
        <f>AJ20/$B$21</f>
        <v>0.8867924528301887</v>
      </c>
      <c r="AL20" s="7">
        <v>46</v>
      </c>
      <c r="AM20" s="12">
        <f>AL20/$B$21</f>
        <v>0.86792452830188682</v>
      </c>
      <c r="AN20" s="105">
        <f>AVERAGE(D20:D20,F20,H20,J20,L20,N20,P20,R20,T20,V20,X20,Z20,AB20,AD20,AF20,AH20,AJ20,AL20)</f>
        <v>41.764705882352942</v>
      </c>
      <c r="AO20" s="36">
        <f>AN20/AN21</f>
        <v>0.78801331853496115</v>
      </c>
    </row>
    <row r="21" spans="1:41" ht="13.15" customHeight="1" thickBot="1" x14ac:dyDescent="0.25">
      <c r="A21" s="154"/>
      <c r="B21" s="19">
        <v>53</v>
      </c>
      <c r="C21" s="40" t="s">
        <v>29</v>
      </c>
      <c r="D21" s="52">
        <f t="shared" ref="D21:U21" si="0">D18+D19+D20</f>
        <v>53</v>
      </c>
      <c r="E21" s="68">
        <f t="shared" si="0"/>
        <v>1</v>
      </c>
      <c r="F21" s="69">
        <f t="shared" si="0"/>
        <v>53</v>
      </c>
      <c r="G21" s="68">
        <f t="shared" si="0"/>
        <v>1</v>
      </c>
      <c r="H21" s="69">
        <f t="shared" si="0"/>
        <v>53</v>
      </c>
      <c r="I21" s="68">
        <f t="shared" si="0"/>
        <v>1</v>
      </c>
      <c r="J21" s="69">
        <f t="shared" si="0"/>
        <v>53</v>
      </c>
      <c r="K21" s="70">
        <f t="shared" si="0"/>
        <v>1</v>
      </c>
      <c r="L21" s="52">
        <f t="shared" si="0"/>
        <v>53</v>
      </c>
      <c r="M21" s="68">
        <f t="shared" si="0"/>
        <v>1</v>
      </c>
      <c r="N21" s="69">
        <f t="shared" si="0"/>
        <v>53</v>
      </c>
      <c r="O21" s="68">
        <f t="shared" si="0"/>
        <v>1</v>
      </c>
      <c r="P21" s="69">
        <f t="shared" si="0"/>
        <v>53</v>
      </c>
      <c r="Q21" s="68">
        <f t="shared" si="0"/>
        <v>1</v>
      </c>
      <c r="R21" s="69">
        <f t="shared" si="0"/>
        <v>53</v>
      </c>
      <c r="S21" s="70">
        <f t="shared" si="0"/>
        <v>1</v>
      </c>
      <c r="T21" s="52">
        <f t="shared" si="0"/>
        <v>53</v>
      </c>
      <c r="U21" s="68">
        <f t="shared" si="0"/>
        <v>1</v>
      </c>
      <c r="V21" s="69"/>
      <c r="W21" s="25"/>
      <c r="X21" s="69">
        <f t="shared" ref="X21:AO21" si="1">X18+X19+X20</f>
        <v>53</v>
      </c>
      <c r="Y21" s="101">
        <f t="shared" si="1"/>
        <v>1</v>
      </c>
      <c r="Z21" s="111">
        <f t="shared" si="1"/>
        <v>53</v>
      </c>
      <c r="AA21" s="68">
        <f t="shared" si="1"/>
        <v>1</v>
      </c>
      <c r="AB21" s="24">
        <f t="shared" si="1"/>
        <v>53</v>
      </c>
      <c r="AC21" s="68">
        <f t="shared" si="1"/>
        <v>1</v>
      </c>
      <c r="AD21" s="24">
        <f t="shared" si="1"/>
        <v>53</v>
      </c>
      <c r="AE21" s="68">
        <f t="shared" si="1"/>
        <v>1</v>
      </c>
      <c r="AF21" s="24">
        <f t="shared" si="1"/>
        <v>53</v>
      </c>
      <c r="AG21" s="68">
        <f t="shared" si="1"/>
        <v>1</v>
      </c>
      <c r="AH21" s="24">
        <f t="shared" si="1"/>
        <v>53</v>
      </c>
      <c r="AI21" s="101">
        <f t="shared" si="1"/>
        <v>1</v>
      </c>
      <c r="AJ21" s="111">
        <f t="shared" si="1"/>
        <v>53</v>
      </c>
      <c r="AK21" s="68">
        <f t="shared" si="1"/>
        <v>1</v>
      </c>
      <c r="AL21" s="24">
        <f t="shared" si="1"/>
        <v>53</v>
      </c>
      <c r="AM21" s="101">
        <f t="shared" si="1"/>
        <v>1</v>
      </c>
      <c r="AN21" s="106">
        <f t="shared" si="1"/>
        <v>53</v>
      </c>
      <c r="AO21" s="74">
        <f t="shared" si="1"/>
        <v>1</v>
      </c>
    </row>
    <row r="22" spans="1:41" ht="13.15" customHeight="1" x14ac:dyDescent="0.2">
      <c r="A22" s="153" t="s">
        <v>33</v>
      </c>
      <c r="B22" s="121" t="s">
        <v>34</v>
      </c>
      <c r="C22" s="41" t="s">
        <v>22</v>
      </c>
      <c r="D22" s="54">
        <v>0</v>
      </c>
      <c r="E22" s="15">
        <f>D22/$B$25</f>
        <v>0</v>
      </c>
      <c r="F22" s="21"/>
      <c r="G22" s="15">
        <f>F22/$B$25</f>
        <v>0</v>
      </c>
      <c r="H22" s="21"/>
      <c r="I22" s="15">
        <f>H22/$B$25</f>
        <v>0</v>
      </c>
      <c r="J22" s="21"/>
      <c r="K22" s="55">
        <f>J22/$B$25</f>
        <v>0</v>
      </c>
      <c r="L22" s="54"/>
      <c r="M22" s="15">
        <f>L22/$B$25</f>
        <v>0</v>
      </c>
      <c r="N22" s="21"/>
      <c r="O22" s="15">
        <f>N22/$B$25</f>
        <v>0</v>
      </c>
      <c r="P22" s="21"/>
      <c r="Q22" s="15">
        <f>P22/$B$25</f>
        <v>0</v>
      </c>
      <c r="R22" s="21"/>
      <c r="S22" s="55">
        <f>R22/$B$25</f>
        <v>0</v>
      </c>
      <c r="T22" s="54"/>
      <c r="U22" s="15">
        <f>T22/$B$25</f>
        <v>0</v>
      </c>
      <c r="V22" s="21"/>
      <c r="W22" s="15"/>
      <c r="X22" s="21"/>
      <c r="Y22" s="29">
        <f>X22/$B$25</f>
        <v>0</v>
      </c>
      <c r="Z22" s="112"/>
      <c r="AA22" s="15">
        <f>Z22/$B$25</f>
        <v>0</v>
      </c>
      <c r="AB22" s="5"/>
      <c r="AC22" s="15">
        <f>AB22/$B$25</f>
        <v>0</v>
      </c>
      <c r="AD22" s="5"/>
      <c r="AE22" s="15">
        <f>AD22/$B$25</f>
        <v>0</v>
      </c>
      <c r="AF22" s="5"/>
      <c r="AG22" s="15">
        <f>AF22/$B$25</f>
        <v>0</v>
      </c>
      <c r="AH22" s="5"/>
      <c r="AI22" s="29">
        <f>AH22/$B$25</f>
        <v>0</v>
      </c>
      <c r="AJ22" s="112"/>
      <c r="AK22" s="15">
        <f>AJ22/$B$25</f>
        <v>0</v>
      </c>
      <c r="AL22" s="5"/>
      <c r="AM22" s="29">
        <f>AL22/$B$25</f>
        <v>0</v>
      </c>
      <c r="AN22" s="107">
        <f>AVERAGEA(D22:D22,F22,H22,J22,L22,N22,P22,R22,T22,X22,Z22,AB22,AD22,AF22,AH22,AJ22,AL22)</f>
        <v>0</v>
      </c>
      <c r="AO22" s="67">
        <f>AN22/AN25</f>
        <v>0</v>
      </c>
    </row>
    <row r="23" spans="1:41" ht="13.15" customHeight="1" x14ac:dyDescent="0.2">
      <c r="A23" s="153"/>
      <c r="B23" s="121"/>
      <c r="C23" s="38" t="s">
        <v>23</v>
      </c>
      <c r="D23" s="48">
        <v>8</v>
      </c>
      <c r="E23" s="9">
        <f>D23/$B$25</f>
        <v>0.22222222222222221</v>
      </c>
      <c r="F23" s="22">
        <v>9</v>
      </c>
      <c r="G23" s="9">
        <f>F23/$B$25</f>
        <v>0.25</v>
      </c>
      <c r="H23" s="22">
        <v>7</v>
      </c>
      <c r="I23" s="9">
        <f>H23/$B$25</f>
        <v>0.19444444444444445</v>
      </c>
      <c r="J23" s="22">
        <v>14</v>
      </c>
      <c r="K23" s="49">
        <f>J23/$B$25</f>
        <v>0.3888888888888889</v>
      </c>
      <c r="L23" s="48">
        <v>8</v>
      </c>
      <c r="M23" s="9">
        <f>L23/$B$25</f>
        <v>0.22222222222222221</v>
      </c>
      <c r="N23" s="22">
        <v>7</v>
      </c>
      <c r="O23" s="9">
        <f>N23/$B$25</f>
        <v>0.19444444444444445</v>
      </c>
      <c r="P23" s="22">
        <v>15</v>
      </c>
      <c r="Q23" s="9">
        <f>P23/$B$25</f>
        <v>0.41666666666666669</v>
      </c>
      <c r="R23" s="22">
        <v>9</v>
      </c>
      <c r="S23" s="49">
        <f>R23/$B$25</f>
        <v>0.25</v>
      </c>
      <c r="T23" s="48">
        <v>18</v>
      </c>
      <c r="U23" s="9">
        <f>T23/$B$25</f>
        <v>0.5</v>
      </c>
      <c r="V23" s="22"/>
      <c r="W23" s="9"/>
      <c r="X23" s="22">
        <v>9</v>
      </c>
      <c r="Y23" s="11">
        <f>X23/$B$25</f>
        <v>0.25</v>
      </c>
      <c r="Z23" s="109">
        <v>13</v>
      </c>
      <c r="AA23" s="9">
        <f>Z23/$B$25</f>
        <v>0.3611111111111111</v>
      </c>
      <c r="AB23" s="6">
        <v>12</v>
      </c>
      <c r="AC23" s="9">
        <f>AB23/$B$25</f>
        <v>0.33333333333333331</v>
      </c>
      <c r="AD23" s="6">
        <v>13</v>
      </c>
      <c r="AE23" s="9">
        <f>AD23/$B$25</f>
        <v>0.3611111111111111</v>
      </c>
      <c r="AF23" s="6">
        <v>13</v>
      </c>
      <c r="AG23" s="9">
        <f>AF23/$B$25</f>
        <v>0.3611111111111111</v>
      </c>
      <c r="AH23" s="6">
        <v>15</v>
      </c>
      <c r="AI23" s="11">
        <f>AH23/$B$25</f>
        <v>0.41666666666666669</v>
      </c>
      <c r="AJ23" s="109">
        <v>8</v>
      </c>
      <c r="AK23" s="9">
        <f>AJ23/$B$25</f>
        <v>0.22222222222222221</v>
      </c>
      <c r="AL23" s="6">
        <v>6</v>
      </c>
      <c r="AM23" s="11">
        <f>AL23/$B$25</f>
        <v>0.16666666666666666</v>
      </c>
      <c r="AN23" s="104">
        <f>AVERAGE(D23:D23,F23,H23,J23,L23,N23,P23,R23,T23,X23,Z23,AB23,AD23,AF23,AH23,AJ23,AL23)</f>
        <v>10.823529411764707</v>
      </c>
      <c r="AO23" s="35">
        <f>AN23/AN25</f>
        <v>0.30065359477124187</v>
      </c>
    </row>
    <row r="24" spans="1:41" ht="13.15" customHeight="1" x14ac:dyDescent="0.2">
      <c r="A24" s="153"/>
      <c r="B24" s="122"/>
      <c r="C24" s="39" t="s">
        <v>24</v>
      </c>
      <c r="D24" s="50">
        <v>28</v>
      </c>
      <c r="E24" s="10">
        <f>D24/$B$25</f>
        <v>0.77777777777777779</v>
      </c>
      <c r="F24" s="23">
        <v>27</v>
      </c>
      <c r="G24" s="10">
        <f>F24/$B$25</f>
        <v>0.75</v>
      </c>
      <c r="H24" s="23">
        <v>29</v>
      </c>
      <c r="I24" s="10">
        <f>H24/$B$25</f>
        <v>0.80555555555555558</v>
      </c>
      <c r="J24" s="23">
        <v>22</v>
      </c>
      <c r="K24" s="51">
        <f>J24/$B$25</f>
        <v>0.61111111111111116</v>
      </c>
      <c r="L24" s="50">
        <v>28</v>
      </c>
      <c r="M24" s="10">
        <f>L24/$B$25</f>
        <v>0.77777777777777779</v>
      </c>
      <c r="N24" s="23">
        <v>29</v>
      </c>
      <c r="O24" s="10">
        <f>N24/$B$25</f>
        <v>0.80555555555555558</v>
      </c>
      <c r="P24" s="23">
        <v>21</v>
      </c>
      <c r="Q24" s="10">
        <f>P24/$B$25</f>
        <v>0.58333333333333337</v>
      </c>
      <c r="R24" s="23">
        <v>27</v>
      </c>
      <c r="S24" s="51">
        <f>R24/$B$25</f>
        <v>0.75</v>
      </c>
      <c r="T24" s="50">
        <v>18</v>
      </c>
      <c r="U24" s="10">
        <f>T24/$B$25</f>
        <v>0.5</v>
      </c>
      <c r="V24" s="23"/>
      <c r="W24" s="10"/>
      <c r="X24" s="23">
        <v>27</v>
      </c>
      <c r="Y24" s="12">
        <f>X24/$B$25</f>
        <v>0.75</v>
      </c>
      <c r="Z24" s="110">
        <v>23</v>
      </c>
      <c r="AA24" s="10">
        <f>Z24/$B$25</f>
        <v>0.63888888888888884</v>
      </c>
      <c r="AB24" s="7">
        <v>24</v>
      </c>
      <c r="AC24" s="10">
        <f>AB24/$B$25</f>
        <v>0.66666666666666663</v>
      </c>
      <c r="AD24" s="7">
        <v>23</v>
      </c>
      <c r="AE24" s="10">
        <f>AD24/$B$25</f>
        <v>0.63888888888888884</v>
      </c>
      <c r="AF24" s="7">
        <v>23</v>
      </c>
      <c r="AG24" s="10">
        <f>AF24/$B$25</f>
        <v>0.63888888888888884</v>
      </c>
      <c r="AH24" s="7">
        <v>21</v>
      </c>
      <c r="AI24" s="12">
        <f>AH24/$B$25</f>
        <v>0.58333333333333337</v>
      </c>
      <c r="AJ24" s="110">
        <v>28</v>
      </c>
      <c r="AK24" s="10">
        <f>AJ24/$B$25</f>
        <v>0.77777777777777779</v>
      </c>
      <c r="AL24" s="7">
        <v>30</v>
      </c>
      <c r="AM24" s="12">
        <f>AL24/$B$25</f>
        <v>0.83333333333333337</v>
      </c>
      <c r="AN24" s="105">
        <f>AVERAGE(D24:D24,F24,H24,J24,L24,N24,P24,R24,T24,V24,X24,Z24,AB24,AD24,AF24,AH24,AJ24,AL24)</f>
        <v>25.176470588235293</v>
      </c>
      <c r="AO24" s="36">
        <f>AN24/AN25</f>
        <v>0.69934640522875813</v>
      </c>
    </row>
    <row r="25" spans="1:41" ht="13.15" customHeight="1" thickBot="1" x14ac:dyDescent="0.25">
      <c r="A25" s="154"/>
      <c r="B25" s="19">
        <v>36</v>
      </c>
      <c r="C25" s="40" t="s">
        <v>29</v>
      </c>
      <c r="D25" s="52">
        <f t="shared" ref="D25:U25" si="2">D22+D23+D24</f>
        <v>36</v>
      </c>
      <c r="E25" s="68">
        <f t="shared" si="2"/>
        <v>1</v>
      </c>
      <c r="F25" s="69">
        <f t="shared" si="2"/>
        <v>36</v>
      </c>
      <c r="G25" s="68">
        <f t="shared" si="2"/>
        <v>1</v>
      </c>
      <c r="H25" s="69">
        <f t="shared" si="2"/>
        <v>36</v>
      </c>
      <c r="I25" s="68">
        <f t="shared" si="2"/>
        <v>1</v>
      </c>
      <c r="J25" s="69">
        <f t="shared" si="2"/>
        <v>36</v>
      </c>
      <c r="K25" s="70">
        <f t="shared" si="2"/>
        <v>1</v>
      </c>
      <c r="L25" s="52">
        <f t="shared" si="2"/>
        <v>36</v>
      </c>
      <c r="M25" s="68">
        <f t="shared" si="2"/>
        <v>1</v>
      </c>
      <c r="N25" s="69">
        <f t="shared" si="2"/>
        <v>36</v>
      </c>
      <c r="O25" s="68">
        <f t="shared" si="2"/>
        <v>1</v>
      </c>
      <c r="P25" s="69">
        <f t="shared" si="2"/>
        <v>36</v>
      </c>
      <c r="Q25" s="68">
        <f t="shared" si="2"/>
        <v>1</v>
      </c>
      <c r="R25" s="69">
        <f t="shared" si="2"/>
        <v>36</v>
      </c>
      <c r="S25" s="70">
        <f t="shared" si="2"/>
        <v>1</v>
      </c>
      <c r="T25" s="52">
        <f t="shared" si="2"/>
        <v>36</v>
      </c>
      <c r="U25" s="68">
        <f t="shared" si="2"/>
        <v>1</v>
      </c>
      <c r="V25" s="69"/>
      <c r="W25" s="68"/>
      <c r="X25" s="69">
        <f t="shared" ref="X25:AO25" si="3">X22+X23+X24</f>
        <v>36</v>
      </c>
      <c r="Y25" s="101">
        <f t="shared" si="3"/>
        <v>1</v>
      </c>
      <c r="Z25" s="111">
        <f t="shared" si="3"/>
        <v>36</v>
      </c>
      <c r="AA25" s="68">
        <f t="shared" si="3"/>
        <v>1</v>
      </c>
      <c r="AB25" s="24">
        <f t="shared" si="3"/>
        <v>36</v>
      </c>
      <c r="AC25" s="68">
        <f t="shared" si="3"/>
        <v>1</v>
      </c>
      <c r="AD25" s="24">
        <f t="shared" si="3"/>
        <v>36</v>
      </c>
      <c r="AE25" s="68">
        <f t="shared" si="3"/>
        <v>1</v>
      </c>
      <c r="AF25" s="24">
        <f t="shared" si="3"/>
        <v>36</v>
      </c>
      <c r="AG25" s="68">
        <f t="shared" si="3"/>
        <v>1</v>
      </c>
      <c r="AH25" s="24">
        <f t="shared" si="3"/>
        <v>36</v>
      </c>
      <c r="AI25" s="101">
        <f t="shared" si="3"/>
        <v>1</v>
      </c>
      <c r="AJ25" s="111">
        <f t="shared" si="3"/>
        <v>36</v>
      </c>
      <c r="AK25" s="68">
        <f t="shared" si="3"/>
        <v>1</v>
      </c>
      <c r="AL25" s="24">
        <f t="shared" si="3"/>
        <v>36</v>
      </c>
      <c r="AM25" s="101">
        <f t="shared" si="3"/>
        <v>1</v>
      </c>
      <c r="AN25" s="106">
        <f t="shared" si="3"/>
        <v>36</v>
      </c>
      <c r="AO25" s="74">
        <f t="shared" si="3"/>
        <v>1</v>
      </c>
    </row>
    <row r="26" spans="1:41" ht="13.15" customHeight="1" x14ac:dyDescent="0.2">
      <c r="A26" s="153" t="s">
        <v>37</v>
      </c>
      <c r="B26" s="121" t="s">
        <v>34</v>
      </c>
      <c r="C26" s="41" t="s">
        <v>22</v>
      </c>
      <c r="D26" s="54">
        <v>0</v>
      </c>
      <c r="E26" s="15">
        <f>D26/$B$29</f>
        <v>0</v>
      </c>
      <c r="F26" s="21"/>
      <c r="G26" s="15">
        <f>F26/$B$29</f>
        <v>0</v>
      </c>
      <c r="H26" s="21"/>
      <c r="I26" s="15">
        <f>H26/$B$29</f>
        <v>0</v>
      </c>
      <c r="J26" s="21"/>
      <c r="K26" s="55">
        <f>J26/$B$29</f>
        <v>0</v>
      </c>
      <c r="L26" s="54"/>
      <c r="M26" s="15">
        <f>L26/$B$29</f>
        <v>0</v>
      </c>
      <c r="N26" s="21"/>
      <c r="O26" s="15">
        <f>N26/$B$29</f>
        <v>0</v>
      </c>
      <c r="P26" s="21"/>
      <c r="Q26" s="15">
        <f>P26/$B$29</f>
        <v>0</v>
      </c>
      <c r="R26" s="21"/>
      <c r="S26" s="55">
        <f>R26/$B$29</f>
        <v>0</v>
      </c>
      <c r="T26" s="54">
        <v>1</v>
      </c>
      <c r="U26" s="15">
        <f>T26/$B$29</f>
        <v>3.125E-2</v>
      </c>
      <c r="V26" s="21">
        <v>1</v>
      </c>
      <c r="W26" s="15">
        <f>V26/$B$29</f>
        <v>3.125E-2</v>
      </c>
      <c r="X26" s="21">
        <v>1</v>
      </c>
      <c r="Y26" s="29">
        <f>X26/$B$29</f>
        <v>3.125E-2</v>
      </c>
      <c r="Z26" s="54"/>
      <c r="AA26" s="15">
        <f>Z26/$B$29</f>
        <v>0</v>
      </c>
      <c r="AB26" s="21"/>
      <c r="AC26" s="15">
        <f>AB26/$B$29</f>
        <v>0</v>
      </c>
      <c r="AD26" s="21"/>
      <c r="AE26" s="15">
        <f>AD26/$B$29</f>
        <v>0</v>
      </c>
      <c r="AF26" s="21"/>
      <c r="AG26" s="15">
        <f>AF26/$B$29</f>
        <v>0</v>
      </c>
      <c r="AH26" s="21"/>
      <c r="AI26" s="29">
        <f>AH26/$B$29</f>
        <v>0</v>
      </c>
      <c r="AJ26" s="54"/>
      <c r="AK26" s="15">
        <f>AJ26/$B$29</f>
        <v>0</v>
      </c>
      <c r="AL26" s="21"/>
      <c r="AM26" s="29">
        <f>AL26/$B$29</f>
        <v>0</v>
      </c>
      <c r="AN26" s="107">
        <f>AVERAGEA(D26:D26,F26,H26,J26,L26,N26,P26,R26,T26,V26,X26,Z26,AB26,AD26,AF26,AH26,AJ26,AL26)</f>
        <v>0.75</v>
      </c>
      <c r="AO26" s="67">
        <f>AN26/AN29</f>
        <v>2.3215821152192603E-2</v>
      </c>
    </row>
    <row r="27" spans="1:41" ht="13.15" customHeight="1" x14ac:dyDescent="0.2">
      <c r="A27" s="153"/>
      <c r="B27" s="121"/>
      <c r="C27" s="38" t="s">
        <v>23</v>
      </c>
      <c r="D27" s="48">
        <v>7</v>
      </c>
      <c r="E27" s="9">
        <f>D27/$B$29</f>
        <v>0.21875</v>
      </c>
      <c r="F27" s="22">
        <v>8</v>
      </c>
      <c r="G27" s="9">
        <f>F27/$B$29</f>
        <v>0.25</v>
      </c>
      <c r="H27" s="22">
        <v>4</v>
      </c>
      <c r="I27" s="9">
        <f>H27/$B$29</f>
        <v>0.125</v>
      </c>
      <c r="J27" s="22">
        <v>4</v>
      </c>
      <c r="K27" s="49">
        <f>J27/$B$29</f>
        <v>0.125</v>
      </c>
      <c r="L27" s="48">
        <v>4</v>
      </c>
      <c r="M27" s="9">
        <f>L27/$B$29</f>
        <v>0.125</v>
      </c>
      <c r="N27" s="22">
        <v>7</v>
      </c>
      <c r="O27" s="9">
        <f>N27/$B$29</f>
        <v>0.21875</v>
      </c>
      <c r="P27" s="22">
        <v>10</v>
      </c>
      <c r="Q27" s="9">
        <f>P27/$B$29</f>
        <v>0.3125</v>
      </c>
      <c r="R27" s="22">
        <v>4</v>
      </c>
      <c r="S27" s="49">
        <f>R27/$B$29</f>
        <v>0.125</v>
      </c>
      <c r="T27" s="48">
        <v>8</v>
      </c>
      <c r="U27" s="9">
        <f>T27/$B$29</f>
        <v>0.25</v>
      </c>
      <c r="V27" s="22">
        <v>9</v>
      </c>
      <c r="W27" s="9">
        <f>V27/$B$29</f>
        <v>0.28125</v>
      </c>
      <c r="X27" s="22">
        <v>11</v>
      </c>
      <c r="Y27" s="11">
        <f>X27/$B$29</f>
        <v>0.34375</v>
      </c>
      <c r="Z27" s="48">
        <v>7</v>
      </c>
      <c r="AA27" s="9">
        <f>Z27/$B$29</f>
        <v>0.21875</v>
      </c>
      <c r="AB27" s="22">
        <v>7</v>
      </c>
      <c r="AC27" s="9">
        <f>AB27/$B$29</f>
        <v>0.21875</v>
      </c>
      <c r="AD27" s="22">
        <v>15</v>
      </c>
      <c r="AE27" s="9">
        <f>AD27/$B$29</f>
        <v>0.46875</v>
      </c>
      <c r="AF27" s="22">
        <v>8</v>
      </c>
      <c r="AG27" s="9">
        <f>AF27/$B$29</f>
        <v>0.25</v>
      </c>
      <c r="AH27" s="22">
        <v>9</v>
      </c>
      <c r="AI27" s="11">
        <f>AH27/$B$29</f>
        <v>0.28125</v>
      </c>
      <c r="AJ27" s="48">
        <v>3</v>
      </c>
      <c r="AK27" s="9">
        <f>AJ27/$B$29</f>
        <v>9.375E-2</v>
      </c>
      <c r="AL27" s="22">
        <v>6</v>
      </c>
      <c r="AM27" s="11">
        <f>AL27/$B$29</f>
        <v>0.1875</v>
      </c>
      <c r="AN27" s="104">
        <v>7</v>
      </c>
      <c r="AO27" s="35">
        <f>AN27/AN29</f>
        <v>0.21668099742046432</v>
      </c>
    </row>
    <row r="28" spans="1:41" ht="13.15" customHeight="1" x14ac:dyDescent="0.2">
      <c r="A28" s="153"/>
      <c r="B28" s="122"/>
      <c r="C28" s="39" t="s">
        <v>24</v>
      </c>
      <c r="D28" s="50">
        <v>25</v>
      </c>
      <c r="E28" s="10">
        <f>D28/$B$29</f>
        <v>0.78125</v>
      </c>
      <c r="F28" s="23">
        <v>24</v>
      </c>
      <c r="G28" s="10">
        <f>F28/$B$29</f>
        <v>0.75</v>
      </c>
      <c r="H28" s="23">
        <v>28</v>
      </c>
      <c r="I28" s="10">
        <f>H28/$B$29</f>
        <v>0.875</v>
      </c>
      <c r="J28" s="23">
        <v>28</v>
      </c>
      <c r="K28" s="51">
        <f>J28/$B$29</f>
        <v>0.875</v>
      </c>
      <c r="L28" s="50">
        <v>28</v>
      </c>
      <c r="M28" s="10">
        <f>L28/$B$29</f>
        <v>0.875</v>
      </c>
      <c r="N28" s="23">
        <v>25</v>
      </c>
      <c r="O28" s="10">
        <f>N28/$B$29</f>
        <v>0.78125</v>
      </c>
      <c r="P28" s="23">
        <v>22</v>
      </c>
      <c r="Q28" s="10">
        <f>P28/$B$29</f>
        <v>0.6875</v>
      </c>
      <c r="R28" s="23">
        <v>28</v>
      </c>
      <c r="S28" s="51">
        <f>R28/$B$29</f>
        <v>0.875</v>
      </c>
      <c r="T28" s="50">
        <v>23</v>
      </c>
      <c r="U28" s="10">
        <f>T28/$B$29</f>
        <v>0.71875</v>
      </c>
      <c r="V28" s="23">
        <v>22</v>
      </c>
      <c r="W28" s="10">
        <f>V28/$B$29</f>
        <v>0.6875</v>
      </c>
      <c r="X28" s="23">
        <v>20</v>
      </c>
      <c r="Y28" s="12">
        <f>X28/$B$29</f>
        <v>0.625</v>
      </c>
      <c r="Z28" s="50">
        <v>25</v>
      </c>
      <c r="AA28" s="10">
        <f>Z28/$B$29</f>
        <v>0.78125</v>
      </c>
      <c r="AB28" s="23">
        <v>25</v>
      </c>
      <c r="AC28" s="10">
        <f>AB28/$B$29</f>
        <v>0.78125</v>
      </c>
      <c r="AD28" s="23">
        <v>17</v>
      </c>
      <c r="AE28" s="10">
        <f>AD28/$B$29</f>
        <v>0.53125</v>
      </c>
      <c r="AF28" s="23">
        <v>24</v>
      </c>
      <c r="AG28" s="10">
        <f>AF28/$B$29</f>
        <v>0.75</v>
      </c>
      <c r="AH28" s="23">
        <v>23</v>
      </c>
      <c r="AI28" s="12">
        <f>AH28/$B$29</f>
        <v>0.71875</v>
      </c>
      <c r="AJ28" s="50">
        <v>29</v>
      </c>
      <c r="AK28" s="10">
        <f>AJ28/$B$29</f>
        <v>0.90625</v>
      </c>
      <c r="AL28" s="23">
        <v>26</v>
      </c>
      <c r="AM28" s="12">
        <f>AL28/$B$29</f>
        <v>0.8125</v>
      </c>
      <c r="AN28" s="105">
        <f>AVERAGEA(D28:D28,F28,H28,J28,L28,N28,P28,R28,T28,V28,X28,Z28,AB28,AD28,AF28,AH28,AJ28,AL28)</f>
        <v>24.555555555555557</v>
      </c>
      <c r="AO28" s="36">
        <f>AN28/AN29</f>
        <v>0.76010318142734312</v>
      </c>
    </row>
    <row r="29" spans="1:41" ht="13.15" customHeight="1" thickBot="1" x14ac:dyDescent="0.25">
      <c r="A29" s="154"/>
      <c r="B29" s="19">
        <v>32</v>
      </c>
      <c r="C29" s="40" t="s">
        <v>29</v>
      </c>
      <c r="D29" s="52">
        <f t="shared" ref="D29:AO29" si="4">D26+D27+D28</f>
        <v>32</v>
      </c>
      <c r="E29" s="68">
        <f t="shared" si="4"/>
        <v>1</v>
      </c>
      <c r="F29" s="69">
        <f t="shared" si="4"/>
        <v>32</v>
      </c>
      <c r="G29" s="68">
        <f t="shared" si="4"/>
        <v>1</v>
      </c>
      <c r="H29" s="69">
        <f t="shared" si="4"/>
        <v>32</v>
      </c>
      <c r="I29" s="68">
        <f t="shared" si="4"/>
        <v>1</v>
      </c>
      <c r="J29" s="69">
        <f t="shared" si="4"/>
        <v>32</v>
      </c>
      <c r="K29" s="70">
        <f t="shared" si="4"/>
        <v>1</v>
      </c>
      <c r="L29" s="52">
        <f t="shared" si="4"/>
        <v>32</v>
      </c>
      <c r="M29" s="68">
        <f t="shared" si="4"/>
        <v>1</v>
      </c>
      <c r="N29" s="69">
        <f t="shared" si="4"/>
        <v>32</v>
      </c>
      <c r="O29" s="68">
        <f t="shared" si="4"/>
        <v>1</v>
      </c>
      <c r="P29" s="69">
        <f t="shared" si="4"/>
        <v>32</v>
      </c>
      <c r="Q29" s="68">
        <f t="shared" si="4"/>
        <v>1</v>
      </c>
      <c r="R29" s="69">
        <f t="shared" si="4"/>
        <v>32</v>
      </c>
      <c r="S29" s="70">
        <f t="shared" si="4"/>
        <v>1</v>
      </c>
      <c r="T29" s="52">
        <f t="shared" si="4"/>
        <v>32</v>
      </c>
      <c r="U29" s="68">
        <f t="shared" si="4"/>
        <v>1</v>
      </c>
      <c r="V29" s="69">
        <f t="shared" si="4"/>
        <v>32</v>
      </c>
      <c r="W29" s="68">
        <f t="shared" si="4"/>
        <v>1</v>
      </c>
      <c r="X29" s="69">
        <f t="shared" si="4"/>
        <v>32</v>
      </c>
      <c r="Y29" s="101">
        <f t="shared" si="4"/>
        <v>1</v>
      </c>
      <c r="Z29" s="52">
        <f t="shared" si="4"/>
        <v>32</v>
      </c>
      <c r="AA29" s="68">
        <f t="shared" si="4"/>
        <v>1</v>
      </c>
      <c r="AB29" s="69">
        <f t="shared" si="4"/>
        <v>32</v>
      </c>
      <c r="AC29" s="68">
        <f t="shared" si="4"/>
        <v>1</v>
      </c>
      <c r="AD29" s="69">
        <f t="shared" si="4"/>
        <v>32</v>
      </c>
      <c r="AE29" s="68">
        <f t="shared" si="4"/>
        <v>1</v>
      </c>
      <c r="AF29" s="69">
        <f t="shared" si="4"/>
        <v>32</v>
      </c>
      <c r="AG29" s="68">
        <f t="shared" si="4"/>
        <v>1</v>
      </c>
      <c r="AH29" s="69">
        <f t="shared" si="4"/>
        <v>32</v>
      </c>
      <c r="AI29" s="101">
        <f t="shared" si="4"/>
        <v>1</v>
      </c>
      <c r="AJ29" s="52">
        <f t="shared" si="4"/>
        <v>32</v>
      </c>
      <c r="AK29" s="68">
        <f t="shared" si="4"/>
        <v>1</v>
      </c>
      <c r="AL29" s="69">
        <f t="shared" si="4"/>
        <v>32</v>
      </c>
      <c r="AM29" s="101">
        <f t="shared" si="4"/>
        <v>1</v>
      </c>
      <c r="AN29" s="106">
        <f>AN26+AN27+AN28</f>
        <v>32.305555555555557</v>
      </c>
      <c r="AO29" s="74">
        <f t="shared" si="4"/>
        <v>1</v>
      </c>
    </row>
    <row r="30" spans="1:41" ht="13.15" customHeight="1" x14ac:dyDescent="0.2">
      <c r="A30" s="153" t="s">
        <v>38</v>
      </c>
      <c r="B30" s="121" t="s">
        <v>34</v>
      </c>
      <c r="C30" s="41" t="s">
        <v>22</v>
      </c>
      <c r="D30" s="54">
        <f>D14+D18+D22+D26</f>
        <v>0</v>
      </c>
      <c r="E30" s="15">
        <f>D30/$B$33</f>
        <v>0</v>
      </c>
      <c r="F30" s="21">
        <f>F14+F18+F22+F26</f>
        <v>0</v>
      </c>
      <c r="G30" s="15">
        <f>F30/$B$33</f>
        <v>0</v>
      </c>
      <c r="H30" s="21">
        <f>H14+H18+H22+H26</f>
        <v>0</v>
      </c>
      <c r="I30" s="15">
        <f>H30/$B$33</f>
        <v>0</v>
      </c>
      <c r="J30" s="21">
        <f>J14+J18+J22+J26</f>
        <v>0</v>
      </c>
      <c r="K30" s="55">
        <f>J30/$B$33</f>
        <v>0</v>
      </c>
      <c r="L30" s="54">
        <f>L14+L18+L22+L26</f>
        <v>0</v>
      </c>
      <c r="M30" s="15">
        <f>L30/$B$33</f>
        <v>0</v>
      </c>
      <c r="N30" s="21">
        <f>N14+N18+N22+N26</f>
        <v>0</v>
      </c>
      <c r="O30" s="15">
        <f>N30/$B$33</f>
        <v>0</v>
      </c>
      <c r="P30" s="21">
        <f>P14+P18+P22+P26</f>
        <v>0</v>
      </c>
      <c r="Q30" s="15">
        <f>P30/$B$33</f>
        <v>0</v>
      </c>
      <c r="R30" s="21">
        <f>R14+R18+R22+R26</f>
        <v>0</v>
      </c>
      <c r="S30" s="55">
        <f>R30/$B$33</f>
        <v>0</v>
      </c>
      <c r="T30" s="54">
        <f>T14+T18+T22+T26</f>
        <v>1</v>
      </c>
      <c r="U30" s="15">
        <f>T30/$B$33</f>
        <v>5.4945054945054949E-3</v>
      </c>
      <c r="V30" s="21">
        <f>V26</f>
        <v>1</v>
      </c>
      <c r="W30" s="15">
        <f>V30/$B$29</f>
        <v>3.125E-2</v>
      </c>
      <c r="X30" s="21">
        <f>X22+X26</f>
        <v>1</v>
      </c>
      <c r="Y30" s="29">
        <f>X30/X33</f>
        <v>5.4945054945054949E-3</v>
      </c>
      <c r="Z30" s="54">
        <f>Z14+Z18+Z22+Z26</f>
        <v>0</v>
      </c>
      <c r="AA30" s="15">
        <f>Z30/$B$33</f>
        <v>0</v>
      </c>
      <c r="AB30" s="21">
        <f>AB14+AB18+AB22+AB26</f>
        <v>0</v>
      </c>
      <c r="AC30" s="15">
        <f>AB30/$B$33</f>
        <v>0</v>
      </c>
      <c r="AD30" s="21">
        <f>AD14+AD18+AD22+AD26</f>
        <v>0</v>
      </c>
      <c r="AE30" s="15">
        <f>AD30/$B$33</f>
        <v>0</v>
      </c>
      <c r="AF30" s="21">
        <f>AF14+AF18+AF22+AF26</f>
        <v>0</v>
      </c>
      <c r="AG30" s="15">
        <f>AF30/$B$33</f>
        <v>0</v>
      </c>
      <c r="AH30" s="21">
        <f>AH14+AH18+AH22+AH26</f>
        <v>0</v>
      </c>
      <c r="AI30" s="29">
        <f>AH30/$B$33</f>
        <v>0</v>
      </c>
      <c r="AJ30" s="54">
        <f>AJ14+AJ18+AJ22+AJ26</f>
        <v>0</v>
      </c>
      <c r="AK30" s="15">
        <f>AJ30/$B$33</f>
        <v>0</v>
      </c>
      <c r="AL30" s="21">
        <f>AL14+AL18+AL22+AL26</f>
        <v>0</v>
      </c>
      <c r="AM30" s="29">
        <f>AL30/$B$33</f>
        <v>0</v>
      </c>
      <c r="AN30" s="54">
        <f>AN14+AN18+AN22+AN26</f>
        <v>0.75</v>
      </c>
      <c r="AO30" s="55">
        <f>AN30/$B$33</f>
        <v>4.120879120879121E-3</v>
      </c>
    </row>
    <row r="31" spans="1:41" ht="13.15" customHeight="1" x14ac:dyDescent="0.2">
      <c r="A31" s="153"/>
      <c r="B31" s="121"/>
      <c r="C31" s="38" t="s">
        <v>23</v>
      </c>
      <c r="D31" s="48">
        <f>D15+D19+D23+D27</f>
        <v>41</v>
      </c>
      <c r="E31" s="9">
        <f>D31/$B$33</f>
        <v>0.22527472527472528</v>
      </c>
      <c r="F31" s="22">
        <f>F15+F19+F23+F27</f>
        <v>40</v>
      </c>
      <c r="G31" s="9">
        <f>F31/$B$33</f>
        <v>0.21978021978021978</v>
      </c>
      <c r="H31" s="22">
        <f>H15+H19+H23+H27</f>
        <v>43</v>
      </c>
      <c r="I31" s="9">
        <f>H31/$B$33</f>
        <v>0.23626373626373626</v>
      </c>
      <c r="J31" s="22">
        <f>J15+J19+J23+J27</f>
        <v>34</v>
      </c>
      <c r="K31" s="49">
        <f>J31/$B$33</f>
        <v>0.18681318681318682</v>
      </c>
      <c r="L31" s="48">
        <f>L15+L19+L23+L27</f>
        <v>34</v>
      </c>
      <c r="M31" s="9">
        <f>L31/$B$33</f>
        <v>0.18681318681318682</v>
      </c>
      <c r="N31" s="22">
        <f>N15+N19+N23+N27</f>
        <v>36</v>
      </c>
      <c r="O31" s="9">
        <f>N31/$B$33</f>
        <v>0.19780219780219779</v>
      </c>
      <c r="P31" s="22">
        <f>P15+P19+P23+P27</f>
        <v>61</v>
      </c>
      <c r="Q31" s="9">
        <f>P31/$B$33</f>
        <v>0.33516483516483514</v>
      </c>
      <c r="R31" s="22">
        <f>R15+R19+R23+R27</f>
        <v>32</v>
      </c>
      <c r="S31" s="49">
        <f>R31/$B$33</f>
        <v>0.17582417582417584</v>
      </c>
      <c r="T31" s="48">
        <f>T15+T19+T23+T27</f>
        <v>74</v>
      </c>
      <c r="U31" s="9">
        <f>T31/$B$33</f>
        <v>0.40659340659340659</v>
      </c>
      <c r="V31" s="22">
        <f>V27</f>
        <v>9</v>
      </c>
      <c r="W31" s="9">
        <f>V31/$B$29</f>
        <v>0.28125</v>
      </c>
      <c r="X31" s="22">
        <f>X23+X27</f>
        <v>20</v>
      </c>
      <c r="Y31" s="11">
        <f>X31/X33</f>
        <v>0.10989010989010989</v>
      </c>
      <c r="Z31" s="48">
        <f>Z15+Z19+Z23+Z27</f>
        <v>57</v>
      </c>
      <c r="AA31" s="9">
        <f>Z31/$B$33</f>
        <v>0.31318681318681318</v>
      </c>
      <c r="AB31" s="22">
        <f>AB15+AB19+AB23+AB27</f>
        <v>48</v>
      </c>
      <c r="AC31" s="9">
        <f>AB31/$B$33</f>
        <v>0.26373626373626374</v>
      </c>
      <c r="AD31" s="22">
        <f>AD15+AD19+AD23+AD27</f>
        <v>54</v>
      </c>
      <c r="AE31" s="9">
        <f>AD31/$B$33</f>
        <v>0.2967032967032967</v>
      </c>
      <c r="AF31" s="22">
        <f>AF15+AF19+AF23+AF27</f>
        <v>51</v>
      </c>
      <c r="AG31" s="9">
        <f>AF31/$B$33</f>
        <v>0.28021978021978022</v>
      </c>
      <c r="AH31" s="22">
        <f>AH15+AH19+AH23+AH27</f>
        <v>48</v>
      </c>
      <c r="AI31" s="11">
        <f>AH31/$B$33</f>
        <v>0.26373626373626374</v>
      </c>
      <c r="AJ31" s="48">
        <f>AJ15+AJ19+AJ23+AJ27</f>
        <v>39</v>
      </c>
      <c r="AK31" s="9">
        <f>AJ31/$B$33</f>
        <v>0.21428571428571427</v>
      </c>
      <c r="AL31" s="22">
        <f>AL15+AL19+AL23+AL27</f>
        <v>31</v>
      </c>
      <c r="AM31" s="11">
        <f>AL31/$B$33</f>
        <v>0.17032967032967034</v>
      </c>
      <c r="AN31" s="48">
        <f>AN15+AN19+AN23+AN27</f>
        <v>45</v>
      </c>
      <c r="AO31" s="49">
        <f>AN31/$B$33</f>
        <v>0.24725274725274726</v>
      </c>
    </row>
    <row r="32" spans="1:41" ht="13.15" customHeight="1" x14ac:dyDescent="0.2">
      <c r="A32" s="153"/>
      <c r="B32" s="122"/>
      <c r="C32" s="39" t="s">
        <v>24</v>
      </c>
      <c r="D32" s="50">
        <f>D16+D20+D24+D28</f>
        <v>141</v>
      </c>
      <c r="E32" s="10">
        <f>D32/$B$33</f>
        <v>0.77472527472527475</v>
      </c>
      <c r="F32" s="23">
        <f>F16+F20+F24+F28</f>
        <v>142</v>
      </c>
      <c r="G32" s="10">
        <f>F32/$B$33</f>
        <v>0.78021978021978022</v>
      </c>
      <c r="H32" s="23">
        <f>H16+H20+H24+H28</f>
        <v>139</v>
      </c>
      <c r="I32" s="10">
        <f>H32/$B$33</f>
        <v>0.76373626373626369</v>
      </c>
      <c r="J32" s="23">
        <f>J16+J20+J24+J28</f>
        <v>148</v>
      </c>
      <c r="K32" s="51">
        <f>J32/$B$33</f>
        <v>0.81318681318681318</v>
      </c>
      <c r="L32" s="50">
        <f>L16+L20+L24+L28</f>
        <v>148</v>
      </c>
      <c r="M32" s="10">
        <f>L32/$B$33</f>
        <v>0.81318681318681318</v>
      </c>
      <c r="N32" s="23">
        <f>N16+N20+N24+N28</f>
        <v>146</v>
      </c>
      <c r="O32" s="10">
        <f>N32/$B$33</f>
        <v>0.80219780219780223</v>
      </c>
      <c r="P32" s="23">
        <f>P16+P20+P24+P28</f>
        <v>121</v>
      </c>
      <c r="Q32" s="10">
        <f>P32/$B$33</f>
        <v>0.6648351648351648</v>
      </c>
      <c r="R32" s="23">
        <f>R16+R20+R24+R28</f>
        <v>150</v>
      </c>
      <c r="S32" s="51">
        <f>R32/$B$33</f>
        <v>0.82417582417582413</v>
      </c>
      <c r="T32" s="50">
        <f>T16+T20+T24+T28</f>
        <v>107</v>
      </c>
      <c r="U32" s="10">
        <f>T32/$B$33</f>
        <v>0.58791208791208793</v>
      </c>
      <c r="V32" s="23">
        <f>V28</f>
        <v>22</v>
      </c>
      <c r="W32" s="10">
        <f>V32/$B$29</f>
        <v>0.6875</v>
      </c>
      <c r="X32" s="23">
        <f>X16+X20+X24+X28</f>
        <v>136</v>
      </c>
      <c r="Y32" s="12">
        <f>X32/X33</f>
        <v>0.74725274725274726</v>
      </c>
      <c r="Z32" s="50">
        <f>Z16+Z20+Z24+Z28</f>
        <v>125</v>
      </c>
      <c r="AA32" s="10">
        <f>Z32/$B$33</f>
        <v>0.68681318681318682</v>
      </c>
      <c r="AB32" s="23">
        <f>AB16+AB20+AB24+AB28</f>
        <v>134</v>
      </c>
      <c r="AC32" s="10">
        <f>AB32/$B$33</f>
        <v>0.73626373626373631</v>
      </c>
      <c r="AD32" s="23">
        <f>AD16+AD20+AD24+AD28</f>
        <v>128</v>
      </c>
      <c r="AE32" s="10">
        <f>AD32/$B$33</f>
        <v>0.70329670329670335</v>
      </c>
      <c r="AF32" s="23">
        <f>AF16+AF20+AF24+AF28</f>
        <v>131</v>
      </c>
      <c r="AG32" s="10">
        <f>AF32/$B$33</f>
        <v>0.71978021978021978</v>
      </c>
      <c r="AH32" s="23">
        <f>AH16+AH20+AH24+AH28</f>
        <v>134</v>
      </c>
      <c r="AI32" s="12">
        <f>AH32/$B$33</f>
        <v>0.73626373626373631</v>
      </c>
      <c r="AJ32" s="50">
        <f>AJ16+AJ20+AJ24+AJ28</f>
        <v>143</v>
      </c>
      <c r="AK32" s="10">
        <f>AJ32/$B$33</f>
        <v>0.7857142857142857</v>
      </c>
      <c r="AL32" s="23">
        <f>AL16+AL20+AL24+AL28</f>
        <v>151</v>
      </c>
      <c r="AM32" s="12">
        <f>AL32/$B$33</f>
        <v>0.82967032967032972</v>
      </c>
      <c r="AN32" s="50">
        <f>AN16+AN20+AN24+AN28</f>
        <v>136.55555555555554</v>
      </c>
      <c r="AO32" s="51">
        <f>AN32/$B$33</f>
        <v>0.75030525030525019</v>
      </c>
    </row>
    <row r="33" spans="1:41" ht="13.15" customHeight="1" thickBot="1" x14ac:dyDescent="0.25">
      <c r="A33" s="154"/>
      <c r="B33" s="19">
        <f>B17+B21+B25+B29</f>
        <v>182</v>
      </c>
      <c r="C33" s="40" t="s">
        <v>29</v>
      </c>
      <c r="D33" s="52">
        <f>D30+D31+D32</f>
        <v>182</v>
      </c>
      <c r="E33" s="68">
        <f>SUM(E30:E32)</f>
        <v>1</v>
      </c>
      <c r="F33" s="69">
        <f>F30+F31+F32</f>
        <v>182</v>
      </c>
      <c r="G33" s="68">
        <f>SUM(G30:G32)</f>
        <v>1</v>
      </c>
      <c r="H33" s="69">
        <f>H30+H31+H32</f>
        <v>182</v>
      </c>
      <c r="I33" s="68">
        <f>SUM(I30:I32)</f>
        <v>1</v>
      </c>
      <c r="J33" s="69">
        <f>J30+J31+J32</f>
        <v>182</v>
      </c>
      <c r="K33" s="70">
        <f>SUM(K30:K32)</f>
        <v>1</v>
      </c>
      <c r="L33" s="52">
        <f>L30+L31+L32</f>
        <v>182</v>
      </c>
      <c r="M33" s="68">
        <f>SUM(M30:M32)</f>
        <v>1</v>
      </c>
      <c r="N33" s="69">
        <f>N30+N31+N32</f>
        <v>182</v>
      </c>
      <c r="O33" s="68">
        <f>SUM(O30:O32)</f>
        <v>1</v>
      </c>
      <c r="P33" s="69">
        <f>P30+P31+P32</f>
        <v>182</v>
      </c>
      <c r="Q33" s="68">
        <f>SUM(Q30:Q32)</f>
        <v>1</v>
      </c>
      <c r="R33" s="69">
        <f>R30+R31+R32</f>
        <v>182</v>
      </c>
      <c r="S33" s="70">
        <f>SUM(S30:S32)</f>
        <v>1</v>
      </c>
      <c r="T33" s="52">
        <f>T30+T31+T32</f>
        <v>182</v>
      </c>
      <c r="U33" s="68">
        <f>SUM(U30:U32)</f>
        <v>1</v>
      </c>
      <c r="V33" s="69">
        <f>V30+V31+V32</f>
        <v>32</v>
      </c>
      <c r="W33" s="68">
        <f>W30+W31+W32</f>
        <v>1</v>
      </c>
      <c r="X33" s="69">
        <f>X17+X21+X25+X29</f>
        <v>182</v>
      </c>
      <c r="Y33" s="101">
        <v>1</v>
      </c>
      <c r="Z33" s="52">
        <f>Z30+Z31+Z32</f>
        <v>182</v>
      </c>
      <c r="AA33" s="68">
        <f>SUM(AA30:AA32)</f>
        <v>1</v>
      </c>
      <c r="AB33" s="69">
        <f>AB30+AB31+AB32</f>
        <v>182</v>
      </c>
      <c r="AC33" s="68">
        <f>SUM(AC30:AC32)</f>
        <v>1</v>
      </c>
      <c r="AD33" s="69">
        <f>AD30+AD31+AD32</f>
        <v>182</v>
      </c>
      <c r="AE33" s="68">
        <f>SUM(AE30:AE32)</f>
        <v>1</v>
      </c>
      <c r="AF33" s="69">
        <f>AF30+AF31+AF32</f>
        <v>182</v>
      </c>
      <c r="AG33" s="68">
        <f>SUM(AG30:AG32)</f>
        <v>1</v>
      </c>
      <c r="AH33" s="69">
        <f>AH30+AH31+AH32</f>
        <v>182</v>
      </c>
      <c r="AI33" s="101">
        <f>SUM(AI30:AI32)</f>
        <v>1</v>
      </c>
      <c r="AJ33" s="52">
        <f>AJ30+AJ31+AJ32</f>
        <v>182</v>
      </c>
      <c r="AK33" s="68">
        <f>SUM(AK30:AK32)</f>
        <v>1</v>
      </c>
      <c r="AL33" s="69">
        <f>AL30+AL31+AL32</f>
        <v>182</v>
      </c>
      <c r="AM33" s="101">
        <f>SUM(AM30:AM32)</f>
        <v>1</v>
      </c>
      <c r="AN33" s="52">
        <f>AN30+AN31+AN32</f>
        <v>182.30555555555554</v>
      </c>
      <c r="AO33" s="73">
        <v>1</v>
      </c>
    </row>
    <row r="34" spans="1:41" x14ac:dyDescent="0.2">
      <c r="A34" s="152" t="s">
        <v>17</v>
      </c>
      <c r="B34" s="152"/>
      <c r="C34" s="152"/>
      <c r="D34" s="152"/>
      <c r="E34" s="152"/>
      <c r="H34" s="17" t="s">
        <v>18</v>
      </c>
      <c r="I34" s="1"/>
      <c r="J34" s="17"/>
    </row>
    <row r="35" spans="1:41" x14ac:dyDescent="0.2">
      <c r="B35" s="3"/>
      <c r="C35" s="1"/>
      <c r="D35" s="2"/>
      <c r="H35" s="17" t="s">
        <v>19</v>
      </c>
      <c r="I35" s="1"/>
      <c r="J35" s="17"/>
    </row>
    <row r="36" spans="1:41" x14ac:dyDescent="0.2">
      <c r="B36" s="3"/>
      <c r="C36" s="1"/>
      <c r="D36" s="1"/>
      <c r="H36" s="17" t="s">
        <v>20</v>
      </c>
      <c r="I36" s="1"/>
      <c r="J36" s="17"/>
      <c r="AA36" s="151" t="s">
        <v>64</v>
      </c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</row>
    <row r="37" spans="1:41" x14ac:dyDescent="0.2">
      <c r="AA37" s="151" t="s">
        <v>67</v>
      </c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</row>
  </sheetData>
  <mergeCells count="43">
    <mergeCell ref="AA36:AO36"/>
    <mergeCell ref="AA37:AO37"/>
    <mergeCell ref="A34:E34"/>
    <mergeCell ref="Z5:AI5"/>
    <mergeCell ref="AH7:AI12"/>
    <mergeCell ref="H7:I12"/>
    <mergeCell ref="J7:K12"/>
    <mergeCell ref="B26:B28"/>
    <mergeCell ref="B30:B32"/>
    <mergeCell ref="A30:A33"/>
    <mergeCell ref="A14:A17"/>
    <mergeCell ref="A18:A21"/>
    <mergeCell ref="A22:A25"/>
    <mergeCell ref="A26:A29"/>
    <mergeCell ref="B14:B16"/>
    <mergeCell ref="AN5:AO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  <mergeCell ref="L5:S6"/>
    <mergeCell ref="F7:G12"/>
    <mergeCell ref="D7:E12"/>
    <mergeCell ref="B18:B20"/>
    <mergeCell ref="B22:B24"/>
    <mergeCell ref="D5:K6"/>
    <mergeCell ref="T5:Y6"/>
    <mergeCell ref="AJ5:AM6"/>
    <mergeCell ref="L7:M12"/>
    <mergeCell ref="N7:O12"/>
    <mergeCell ref="P7:Q12"/>
    <mergeCell ref="R7:S12"/>
    <mergeCell ref="V7:W12"/>
    <mergeCell ref="AF7:AG1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zoomScale="90" zoomScaleNormal="90" workbookViewId="0">
      <selection activeCell="V13" sqref="V13"/>
    </sheetView>
  </sheetViews>
  <sheetFormatPr defaultRowHeight="12.75" x14ac:dyDescent="0.2"/>
  <cols>
    <col min="2" max="2" width="5.7109375" customWidth="1"/>
    <col min="3" max="3" width="4.28515625" customWidth="1"/>
    <col min="4" max="4" width="4.7109375" customWidth="1"/>
    <col min="5" max="5" width="7.140625" customWidth="1"/>
    <col min="6" max="6" width="4.7109375" customWidth="1"/>
    <col min="7" max="7" width="7.140625" customWidth="1"/>
    <col min="8" max="8" width="4.7109375" customWidth="1"/>
    <col min="9" max="9" width="7.140625" customWidth="1"/>
    <col min="10" max="10" width="4.7109375" customWidth="1"/>
    <col min="11" max="11" width="7.140625" customWidth="1"/>
    <col min="12" max="12" width="4.7109375" customWidth="1"/>
    <col min="13" max="13" width="7.140625" customWidth="1"/>
    <col min="14" max="14" width="4.7109375" customWidth="1"/>
    <col min="15" max="15" width="7.140625" customWidth="1"/>
    <col min="16" max="16" width="4.7109375" customWidth="1"/>
    <col min="17" max="17" width="7.140625" customWidth="1"/>
    <col min="18" max="18" width="4.7109375" customWidth="1"/>
    <col min="19" max="19" width="7.140625" customWidth="1"/>
    <col min="20" max="20" width="4.7109375" customWidth="1"/>
    <col min="21" max="21" width="7.140625" customWidth="1"/>
    <col min="22" max="22" width="4.7109375" customWidth="1"/>
    <col min="23" max="23" width="7.140625" customWidth="1"/>
    <col min="24" max="24" width="4.7109375" customWidth="1"/>
    <col min="25" max="25" width="7.140625" customWidth="1"/>
    <col min="26" max="26" width="4.7109375" customWidth="1"/>
    <col min="27" max="27" width="7.140625" customWidth="1"/>
    <col min="28" max="28" width="4.7109375" customWidth="1"/>
    <col min="29" max="29" width="7.140625" customWidth="1"/>
    <col min="30" max="30" width="4.7109375" customWidth="1"/>
    <col min="31" max="31" width="7.140625" customWidth="1"/>
    <col min="32" max="32" width="4.7109375" customWidth="1"/>
    <col min="33" max="33" width="7.140625" customWidth="1"/>
    <col min="34" max="34" width="4.7109375" customWidth="1"/>
    <col min="35" max="35" width="7.140625" customWidth="1"/>
  </cols>
  <sheetData>
    <row r="1" spans="1:57" ht="18" x14ac:dyDescent="0.25">
      <c r="A1" s="182" t="s">
        <v>69</v>
      </c>
      <c r="B1" s="182"/>
      <c r="C1" s="182"/>
      <c r="D1" s="182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1:57" ht="0.6" customHeight="1" x14ac:dyDescent="0.2"/>
    <row r="3" spans="1:57" ht="15.75" x14ac:dyDescent="0.25">
      <c r="A3" s="183" t="s">
        <v>61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</row>
    <row r="4" spans="1:57" ht="15.75" thickBot="1" x14ac:dyDescent="0.25">
      <c r="A4" s="184" t="s">
        <v>72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</row>
    <row r="5" spans="1:57" ht="13.15" customHeight="1" x14ac:dyDescent="0.2">
      <c r="D5" s="185" t="s">
        <v>42</v>
      </c>
      <c r="E5" s="164"/>
      <c r="F5" s="164"/>
      <c r="G5" s="164"/>
      <c r="H5" s="164"/>
      <c r="I5" s="165"/>
      <c r="J5" s="163" t="s">
        <v>43</v>
      </c>
      <c r="K5" s="164"/>
      <c r="L5" s="164"/>
      <c r="M5" s="164"/>
      <c r="N5" s="164"/>
      <c r="O5" s="164"/>
      <c r="P5" s="164"/>
      <c r="Q5" s="164"/>
      <c r="R5" s="164"/>
      <c r="S5" s="165"/>
      <c r="T5" s="163" t="s">
        <v>44</v>
      </c>
      <c r="U5" s="164"/>
      <c r="V5" s="164"/>
      <c r="W5" s="164"/>
      <c r="X5" s="164"/>
      <c r="Y5" s="165"/>
      <c r="Z5" s="163" t="s">
        <v>45</v>
      </c>
      <c r="AA5" s="164"/>
      <c r="AB5" s="164"/>
      <c r="AC5" s="164"/>
      <c r="AD5" s="164"/>
      <c r="AE5" s="164"/>
      <c r="AF5" s="164"/>
      <c r="AG5" s="165"/>
      <c r="AH5" s="163" t="s">
        <v>62</v>
      </c>
      <c r="AI5" s="165"/>
    </row>
    <row r="6" spans="1:57" ht="13.15" customHeight="1" x14ac:dyDescent="0.2">
      <c r="D6" s="186"/>
      <c r="E6" s="167"/>
      <c r="F6" s="167"/>
      <c r="G6" s="167"/>
      <c r="H6" s="167"/>
      <c r="I6" s="168"/>
      <c r="J6" s="166"/>
      <c r="K6" s="167"/>
      <c r="L6" s="167"/>
      <c r="M6" s="167"/>
      <c r="N6" s="167"/>
      <c r="O6" s="167"/>
      <c r="P6" s="167"/>
      <c r="Q6" s="167"/>
      <c r="R6" s="167"/>
      <c r="S6" s="168"/>
      <c r="T6" s="166"/>
      <c r="U6" s="167"/>
      <c r="V6" s="167"/>
      <c r="W6" s="167"/>
      <c r="X6" s="167"/>
      <c r="Y6" s="168"/>
      <c r="Z6" s="166"/>
      <c r="AA6" s="167"/>
      <c r="AB6" s="167"/>
      <c r="AC6" s="167"/>
      <c r="AD6" s="167"/>
      <c r="AE6" s="167"/>
      <c r="AF6" s="167"/>
      <c r="AG6" s="168"/>
      <c r="AH6" s="166"/>
      <c r="AI6" s="168"/>
    </row>
    <row r="7" spans="1:57" ht="13.15" customHeight="1" x14ac:dyDescent="0.2">
      <c r="D7" s="174" t="s">
        <v>46</v>
      </c>
      <c r="E7" s="162"/>
      <c r="F7" s="162" t="s">
        <v>47</v>
      </c>
      <c r="G7" s="162"/>
      <c r="H7" s="162" t="s">
        <v>48</v>
      </c>
      <c r="I7" s="179"/>
      <c r="J7" s="180" t="s">
        <v>49</v>
      </c>
      <c r="K7" s="162"/>
      <c r="L7" s="162" t="s">
        <v>50</v>
      </c>
      <c r="M7" s="162"/>
      <c r="N7" s="162" t="s">
        <v>51</v>
      </c>
      <c r="O7" s="162"/>
      <c r="P7" s="162" t="s">
        <v>52</v>
      </c>
      <c r="Q7" s="162"/>
      <c r="R7" s="162" t="s">
        <v>53</v>
      </c>
      <c r="S7" s="179"/>
      <c r="T7" s="180" t="s">
        <v>54</v>
      </c>
      <c r="U7" s="162"/>
      <c r="V7" s="162" t="s">
        <v>55</v>
      </c>
      <c r="W7" s="162"/>
      <c r="X7" s="162" t="s">
        <v>56</v>
      </c>
      <c r="Y7" s="179"/>
      <c r="Z7" s="180" t="s">
        <v>57</v>
      </c>
      <c r="AA7" s="162"/>
      <c r="AB7" s="162" t="s">
        <v>58</v>
      </c>
      <c r="AC7" s="162"/>
      <c r="AD7" s="162" t="s">
        <v>59</v>
      </c>
      <c r="AE7" s="162"/>
      <c r="AF7" s="162" t="s">
        <v>60</v>
      </c>
      <c r="AG7" s="179"/>
      <c r="AH7" s="166"/>
      <c r="AI7" s="168"/>
    </row>
    <row r="8" spans="1:57" ht="13.15" customHeight="1" x14ac:dyDescent="0.2">
      <c r="D8" s="174"/>
      <c r="E8" s="162"/>
      <c r="F8" s="162"/>
      <c r="G8" s="162"/>
      <c r="H8" s="162"/>
      <c r="I8" s="179"/>
      <c r="J8" s="180"/>
      <c r="K8" s="162"/>
      <c r="L8" s="162"/>
      <c r="M8" s="162"/>
      <c r="N8" s="162"/>
      <c r="O8" s="162"/>
      <c r="P8" s="162"/>
      <c r="Q8" s="162"/>
      <c r="R8" s="162"/>
      <c r="S8" s="179"/>
      <c r="T8" s="180"/>
      <c r="U8" s="162"/>
      <c r="V8" s="162"/>
      <c r="W8" s="162"/>
      <c r="X8" s="162"/>
      <c r="Y8" s="179"/>
      <c r="Z8" s="180"/>
      <c r="AA8" s="162"/>
      <c r="AB8" s="162"/>
      <c r="AC8" s="162"/>
      <c r="AD8" s="162"/>
      <c r="AE8" s="162"/>
      <c r="AF8" s="162"/>
      <c r="AG8" s="179"/>
      <c r="AH8" s="166"/>
      <c r="AI8" s="168"/>
    </row>
    <row r="9" spans="1:57" ht="13.15" customHeight="1" x14ac:dyDescent="0.2">
      <c r="D9" s="174"/>
      <c r="E9" s="162"/>
      <c r="F9" s="162"/>
      <c r="G9" s="162"/>
      <c r="H9" s="162"/>
      <c r="I9" s="179"/>
      <c r="J9" s="180"/>
      <c r="K9" s="162"/>
      <c r="L9" s="162"/>
      <c r="M9" s="162"/>
      <c r="N9" s="162"/>
      <c r="O9" s="162"/>
      <c r="P9" s="162"/>
      <c r="Q9" s="162"/>
      <c r="R9" s="162"/>
      <c r="S9" s="179"/>
      <c r="T9" s="180"/>
      <c r="U9" s="162"/>
      <c r="V9" s="162"/>
      <c r="W9" s="162"/>
      <c r="X9" s="162"/>
      <c r="Y9" s="179"/>
      <c r="Z9" s="180"/>
      <c r="AA9" s="162"/>
      <c r="AB9" s="162"/>
      <c r="AC9" s="162"/>
      <c r="AD9" s="162"/>
      <c r="AE9" s="162"/>
      <c r="AF9" s="162"/>
      <c r="AG9" s="179"/>
      <c r="AH9" s="166"/>
      <c r="AI9" s="168"/>
    </row>
    <row r="10" spans="1:57" ht="13.15" customHeight="1" x14ac:dyDescent="0.2">
      <c r="D10" s="174"/>
      <c r="E10" s="162"/>
      <c r="F10" s="162"/>
      <c r="G10" s="162"/>
      <c r="H10" s="162"/>
      <c r="I10" s="179"/>
      <c r="J10" s="180"/>
      <c r="K10" s="162"/>
      <c r="L10" s="162"/>
      <c r="M10" s="162"/>
      <c r="N10" s="162"/>
      <c r="O10" s="162"/>
      <c r="P10" s="162"/>
      <c r="Q10" s="162"/>
      <c r="R10" s="162"/>
      <c r="S10" s="179"/>
      <c r="T10" s="180"/>
      <c r="U10" s="162"/>
      <c r="V10" s="162"/>
      <c r="W10" s="162"/>
      <c r="X10" s="162"/>
      <c r="Y10" s="179"/>
      <c r="Z10" s="180"/>
      <c r="AA10" s="162"/>
      <c r="AB10" s="162"/>
      <c r="AC10" s="162"/>
      <c r="AD10" s="162"/>
      <c r="AE10" s="162"/>
      <c r="AF10" s="162"/>
      <c r="AG10" s="179"/>
      <c r="AH10" s="166"/>
      <c r="AI10" s="168"/>
    </row>
    <row r="11" spans="1:57" ht="13.15" customHeight="1" x14ac:dyDescent="0.2">
      <c r="D11" s="174"/>
      <c r="E11" s="162"/>
      <c r="F11" s="162"/>
      <c r="G11" s="162"/>
      <c r="H11" s="162"/>
      <c r="I11" s="179"/>
      <c r="J11" s="180"/>
      <c r="K11" s="162"/>
      <c r="L11" s="162"/>
      <c r="M11" s="162"/>
      <c r="N11" s="162"/>
      <c r="O11" s="162"/>
      <c r="P11" s="162"/>
      <c r="Q11" s="162"/>
      <c r="R11" s="162"/>
      <c r="S11" s="179"/>
      <c r="T11" s="180"/>
      <c r="U11" s="162"/>
      <c r="V11" s="162"/>
      <c r="W11" s="162"/>
      <c r="X11" s="162"/>
      <c r="Y11" s="179"/>
      <c r="Z11" s="180"/>
      <c r="AA11" s="162"/>
      <c r="AB11" s="162"/>
      <c r="AC11" s="162"/>
      <c r="AD11" s="162"/>
      <c r="AE11" s="162"/>
      <c r="AF11" s="162"/>
      <c r="AG11" s="179"/>
      <c r="AH11" s="166"/>
      <c r="AI11" s="168"/>
    </row>
    <row r="12" spans="1:57" ht="13.15" customHeight="1" x14ac:dyDescent="0.2">
      <c r="D12" s="174"/>
      <c r="E12" s="162"/>
      <c r="F12" s="162"/>
      <c r="G12" s="162"/>
      <c r="H12" s="162"/>
      <c r="I12" s="179"/>
      <c r="J12" s="180"/>
      <c r="K12" s="162"/>
      <c r="L12" s="162"/>
      <c r="M12" s="162"/>
      <c r="N12" s="162"/>
      <c r="O12" s="162"/>
      <c r="P12" s="162"/>
      <c r="Q12" s="162"/>
      <c r="R12" s="162"/>
      <c r="S12" s="179"/>
      <c r="T12" s="180"/>
      <c r="U12" s="162"/>
      <c r="V12" s="162"/>
      <c r="W12" s="162"/>
      <c r="X12" s="162"/>
      <c r="Y12" s="179"/>
      <c r="Z12" s="180"/>
      <c r="AA12" s="162"/>
      <c r="AB12" s="162"/>
      <c r="AC12" s="162"/>
      <c r="AD12" s="162"/>
      <c r="AE12" s="162"/>
      <c r="AF12" s="162"/>
      <c r="AG12" s="179"/>
      <c r="AH12" s="166"/>
      <c r="AI12" s="168"/>
    </row>
    <row r="13" spans="1:57" ht="13.5" thickBot="1" x14ac:dyDescent="0.25">
      <c r="D13" s="97" t="s">
        <v>28</v>
      </c>
      <c r="E13" s="27" t="s">
        <v>27</v>
      </c>
      <c r="F13" s="81" t="s">
        <v>28</v>
      </c>
      <c r="G13" s="27" t="s">
        <v>27</v>
      </c>
      <c r="H13" s="81" t="s">
        <v>28</v>
      </c>
      <c r="I13" s="34" t="s">
        <v>27</v>
      </c>
      <c r="J13" s="93" t="s">
        <v>28</v>
      </c>
      <c r="K13" s="27" t="s">
        <v>27</v>
      </c>
      <c r="L13" s="81" t="s">
        <v>28</v>
      </c>
      <c r="M13" s="27" t="s">
        <v>27</v>
      </c>
      <c r="N13" s="81" t="s">
        <v>28</v>
      </c>
      <c r="O13" s="27" t="s">
        <v>27</v>
      </c>
      <c r="P13" s="81" t="s">
        <v>28</v>
      </c>
      <c r="Q13" s="27" t="s">
        <v>27</v>
      </c>
      <c r="R13" s="81" t="s">
        <v>28</v>
      </c>
      <c r="S13" s="34" t="s">
        <v>27</v>
      </c>
      <c r="T13" s="93" t="s">
        <v>28</v>
      </c>
      <c r="U13" s="27" t="s">
        <v>27</v>
      </c>
      <c r="V13" s="81" t="s">
        <v>28</v>
      </c>
      <c r="W13" s="27" t="s">
        <v>27</v>
      </c>
      <c r="X13" s="81" t="s">
        <v>28</v>
      </c>
      <c r="Y13" s="34" t="s">
        <v>27</v>
      </c>
      <c r="Z13" s="93" t="s">
        <v>28</v>
      </c>
      <c r="AA13" s="27" t="s">
        <v>27</v>
      </c>
      <c r="AB13" s="81" t="s">
        <v>28</v>
      </c>
      <c r="AC13" s="27" t="s">
        <v>27</v>
      </c>
      <c r="AD13" s="81" t="s">
        <v>28</v>
      </c>
      <c r="AE13" s="27" t="s">
        <v>27</v>
      </c>
      <c r="AF13" s="81" t="s">
        <v>28</v>
      </c>
      <c r="AG13" s="34" t="s">
        <v>27</v>
      </c>
      <c r="AH13" s="93" t="s">
        <v>28</v>
      </c>
      <c r="AI13" s="34" t="s">
        <v>27</v>
      </c>
    </row>
    <row r="14" spans="1:57" x14ac:dyDescent="0.2">
      <c r="A14" s="175" t="s">
        <v>63</v>
      </c>
      <c r="B14" s="176" t="s">
        <v>34</v>
      </c>
      <c r="C14" s="88" t="s">
        <v>22</v>
      </c>
      <c r="D14" s="46"/>
      <c r="E14" s="16">
        <f>D14/$B$17</f>
        <v>0</v>
      </c>
      <c r="F14" s="28"/>
      <c r="G14" s="16">
        <f>F14/$B$17</f>
        <v>0</v>
      </c>
      <c r="H14" s="28"/>
      <c r="I14" s="47">
        <f>H14/$B$17</f>
        <v>0</v>
      </c>
      <c r="J14" s="42"/>
      <c r="K14" s="16">
        <f>J14/$B$17</f>
        <v>0</v>
      </c>
      <c r="L14" s="28"/>
      <c r="M14" s="16">
        <f>L14/$B$17</f>
        <v>0</v>
      </c>
      <c r="N14" s="28"/>
      <c r="O14" s="16">
        <f>N14/$B$17</f>
        <v>0</v>
      </c>
      <c r="P14" s="28"/>
      <c r="Q14" s="16">
        <f>P14/$B$17</f>
        <v>0</v>
      </c>
      <c r="R14" s="28"/>
      <c r="S14" s="47">
        <f>R14/$B$17</f>
        <v>0</v>
      </c>
      <c r="T14" s="56"/>
      <c r="U14" s="16">
        <f>T14/$B$17</f>
        <v>0</v>
      </c>
      <c r="V14" s="8"/>
      <c r="W14" s="16">
        <f>V14/$B$17</f>
        <v>0</v>
      </c>
      <c r="X14" s="8"/>
      <c r="Y14" s="47">
        <f>X14/$B$17</f>
        <v>0</v>
      </c>
      <c r="Z14" s="56"/>
      <c r="AA14" s="16">
        <f>Z14/$B$17</f>
        <v>0</v>
      </c>
      <c r="AB14" s="8"/>
      <c r="AC14" s="16">
        <f>AB14/$B$17</f>
        <v>0</v>
      </c>
      <c r="AD14" s="8"/>
      <c r="AE14" s="16">
        <f>AD14/$B$17</f>
        <v>0</v>
      </c>
      <c r="AF14" s="8"/>
      <c r="AG14" s="47">
        <f>AF14/$B$17</f>
        <v>0</v>
      </c>
      <c r="AH14" s="71"/>
      <c r="AI14" s="47">
        <f>AH14/AH17</f>
        <v>0</v>
      </c>
    </row>
    <row r="15" spans="1:57" x14ac:dyDescent="0.2">
      <c r="A15" s="170"/>
      <c r="B15" s="177"/>
      <c r="C15" s="89" t="s">
        <v>23</v>
      </c>
      <c r="D15" s="48">
        <v>9</v>
      </c>
      <c r="E15" s="9">
        <f>D15/$B$17</f>
        <v>0.25</v>
      </c>
      <c r="F15" s="22">
        <v>12</v>
      </c>
      <c r="G15" s="9">
        <f>F15/$B$17</f>
        <v>0.33333333333333331</v>
      </c>
      <c r="H15" s="22">
        <v>8</v>
      </c>
      <c r="I15" s="49">
        <f>H15/$B$17</f>
        <v>0.22222222222222221</v>
      </c>
      <c r="J15" s="43">
        <v>11</v>
      </c>
      <c r="K15" s="9">
        <f>J15/$B$17</f>
        <v>0.30555555555555558</v>
      </c>
      <c r="L15" s="22">
        <v>7</v>
      </c>
      <c r="M15" s="9">
        <f>L15/$B$17</f>
        <v>0.19444444444444445</v>
      </c>
      <c r="N15" s="22">
        <v>9</v>
      </c>
      <c r="O15" s="9">
        <f>N15/$B$17</f>
        <v>0.25</v>
      </c>
      <c r="P15" s="22">
        <v>11</v>
      </c>
      <c r="Q15" s="9">
        <f>P15/$B$17</f>
        <v>0.30555555555555558</v>
      </c>
      <c r="R15" s="22">
        <v>9</v>
      </c>
      <c r="S15" s="49">
        <f>R15/$B$17</f>
        <v>0.25</v>
      </c>
      <c r="T15" s="57">
        <v>8</v>
      </c>
      <c r="U15" s="9">
        <f>T15/$B$17</f>
        <v>0.22222222222222221</v>
      </c>
      <c r="V15" s="6">
        <v>11</v>
      </c>
      <c r="W15" s="9">
        <f>V15/$B$17</f>
        <v>0.30555555555555558</v>
      </c>
      <c r="X15" s="6">
        <v>6</v>
      </c>
      <c r="Y15" s="49">
        <f>X15/$B$17</f>
        <v>0.16666666666666666</v>
      </c>
      <c r="Z15" s="57">
        <v>6</v>
      </c>
      <c r="AA15" s="9">
        <f>Z15/$B$17</f>
        <v>0.16666666666666666</v>
      </c>
      <c r="AB15" s="6">
        <v>9</v>
      </c>
      <c r="AC15" s="9">
        <f>AB15/$B$17</f>
        <v>0.25</v>
      </c>
      <c r="AD15" s="6">
        <v>7</v>
      </c>
      <c r="AE15" s="9">
        <f>AD15/$B$17</f>
        <v>0.19444444444444445</v>
      </c>
      <c r="AF15" s="6">
        <v>6</v>
      </c>
      <c r="AG15" s="49">
        <f>AF15/$B$17</f>
        <v>0.16666666666666666</v>
      </c>
      <c r="AH15" s="61">
        <f>AVERAGEA(D15:D15,F15,H15,J15,L15,N15,P15,R15,T15,V15,X15,Z15,AB15,AD15,AF15)</f>
        <v>8.6</v>
      </c>
      <c r="AI15" s="49">
        <f>AH15/AH17</f>
        <v>0.23888888888888887</v>
      </c>
    </row>
    <row r="16" spans="1:57" x14ac:dyDescent="0.2">
      <c r="A16" s="170"/>
      <c r="B16" s="177"/>
      <c r="C16" s="90" t="s">
        <v>24</v>
      </c>
      <c r="D16" s="50">
        <v>27</v>
      </c>
      <c r="E16" s="10">
        <f>D16/$B$17</f>
        <v>0.75</v>
      </c>
      <c r="F16" s="23">
        <v>24</v>
      </c>
      <c r="G16" s="10">
        <f>F16/$B$17</f>
        <v>0.66666666666666663</v>
      </c>
      <c r="H16" s="23">
        <v>28</v>
      </c>
      <c r="I16" s="51">
        <f>H16/$B$17</f>
        <v>0.77777777777777779</v>
      </c>
      <c r="J16" s="44">
        <v>25</v>
      </c>
      <c r="K16" s="10">
        <f>J16/$B$17</f>
        <v>0.69444444444444442</v>
      </c>
      <c r="L16" s="23">
        <v>29</v>
      </c>
      <c r="M16" s="10">
        <f>L16/$B$17</f>
        <v>0.80555555555555558</v>
      </c>
      <c r="N16" s="23">
        <v>27</v>
      </c>
      <c r="O16" s="10">
        <f>N16/$B$17</f>
        <v>0.75</v>
      </c>
      <c r="P16" s="23">
        <v>25</v>
      </c>
      <c r="Q16" s="10">
        <f>P16/$B$17</f>
        <v>0.69444444444444442</v>
      </c>
      <c r="R16" s="23">
        <v>27</v>
      </c>
      <c r="S16" s="51">
        <f>R16/$B$17</f>
        <v>0.75</v>
      </c>
      <c r="T16" s="58">
        <v>28</v>
      </c>
      <c r="U16" s="10">
        <f>T16/$B$17</f>
        <v>0.77777777777777779</v>
      </c>
      <c r="V16" s="7">
        <v>25</v>
      </c>
      <c r="W16" s="10">
        <f>V16/$B$17</f>
        <v>0.69444444444444442</v>
      </c>
      <c r="X16" s="7">
        <v>30</v>
      </c>
      <c r="Y16" s="51">
        <f>X16/$B$17</f>
        <v>0.83333333333333337</v>
      </c>
      <c r="Z16" s="58">
        <v>30</v>
      </c>
      <c r="AA16" s="10">
        <f>Z16/$B$17</f>
        <v>0.83333333333333337</v>
      </c>
      <c r="AB16" s="7">
        <v>27</v>
      </c>
      <c r="AC16" s="10">
        <f>AB16/$B$17</f>
        <v>0.75</v>
      </c>
      <c r="AD16" s="7">
        <v>29</v>
      </c>
      <c r="AE16" s="10">
        <f>AD16/$B$17</f>
        <v>0.80555555555555558</v>
      </c>
      <c r="AF16" s="7">
        <v>30</v>
      </c>
      <c r="AG16" s="51">
        <f>AF16/$B$17</f>
        <v>0.83333333333333337</v>
      </c>
      <c r="AH16" s="62">
        <f>AVERAGEA(D16:D16,F16,H16,J16,L16,N16,P16,R16,T16,V16,X16,Z16,AB16,AD16,AF16)</f>
        <v>27.4</v>
      </c>
      <c r="AI16" s="51">
        <f>AH16/AH17</f>
        <v>0.76111111111111107</v>
      </c>
    </row>
    <row r="17" spans="1:42" ht="20.25" thickBot="1" x14ac:dyDescent="0.25">
      <c r="A17" s="171"/>
      <c r="B17" s="82">
        <v>36</v>
      </c>
      <c r="C17" s="91" t="s">
        <v>29</v>
      </c>
      <c r="D17" s="52">
        <f t="shared" ref="D17:AI17" si="0">D14+D15+D16</f>
        <v>36</v>
      </c>
      <c r="E17" s="25">
        <f t="shared" si="0"/>
        <v>1</v>
      </c>
      <c r="F17" s="69">
        <f t="shared" si="0"/>
        <v>36</v>
      </c>
      <c r="G17" s="25">
        <f t="shared" si="0"/>
        <v>1</v>
      </c>
      <c r="H17" s="69">
        <f t="shared" si="0"/>
        <v>36</v>
      </c>
      <c r="I17" s="53">
        <f t="shared" si="0"/>
        <v>1</v>
      </c>
      <c r="J17" s="20">
        <f t="shared" si="0"/>
        <v>36</v>
      </c>
      <c r="K17" s="25">
        <f t="shared" si="0"/>
        <v>1</v>
      </c>
      <c r="L17" s="69">
        <f t="shared" si="0"/>
        <v>36</v>
      </c>
      <c r="M17" s="25">
        <f t="shared" si="0"/>
        <v>1</v>
      </c>
      <c r="N17" s="69">
        <f t="shared" si="0"/>
        <v>36</v>
      </c>
      <c r="O17" s="25">
        <f t="shared" si="0"/>
        <v>1</v>
      </c>
      <c r="P17" s="69">
        <f t="shared" si="0"/>
        <v>36</v>
      </c>
      <c r="Q17" s="25">
        <f t="shared" si="0"/>
        <v>1</v>
      </c>
      <c r="R17" s="69">
        <f t="shared" si="0"/>
        <v>36</v>
      </c>
      <c r="S17" s="53">
        <f t="shared" si="0"/>
        <v>1</v>
      </c>
      <c r="T17" s="59">
        <f t="shared" si="0"/>
        <v>36</v>
      </c>
      <c r="U17" s="25">
        <f t="shared" si="0"/>
        <v>1</v>
      </c>
      <c r="V17" s="24">
        <f t="shared" si="0"/>
        <v>36</v>
      </c>
      <c r="W17" s="25">
        <f t="shared" si="0"/>
        <v>1</v>
      </c>
      <c r="X17" s="24">
        <f t="shared" si="0"/>
        <v>36</v>
      </c>
      <c r="Y17" s="53">
        <f t="shared" si="0"/>
        <v>1</v>
      </c>
      <c r="Z17" s="59">
        <f t="shared" si="0"/>
        <v>36</v>
      </c>
      <c r="AA17" s="25">
        <f t="shared" si="0"/>
        <v>1</v>
      </c>
      <c r="AB17" s="24">
        <f t="shared" si="0"/>
        <v>36</v>
      </c>
      <c r="AC17" s="25">
        <f t="shared" si="0"/>
        <v>1</v>
      </c>
      <c r="AD17" s="24">
        <f t="shared" si="0"/>
        <v>36</v>
      </c>
      <c r="AE17" s="25">
        <f t="shared" si="0"/>
        <v>1</v>
      </c>
      <c r="AF17" s="24">
        <f t="shared" si="0"/>
        <v>36</v>
      </c>
      <c r="AG17" s="53">
        <f t="shared" si="0"/>
        <v>1</v>
      </c>
      <c r="AH17" s="63">
        <f t="shared" si="0"/>
        <v>36</v>
      </c>
      <c r="AI17" s="53">
        <f t="shared" si="0"/>
        <v>1</v>
      </c>
    </row>
    <row r="18" spans="1:42" x14ac:dyDescent="0.2">
      <c r="A18" s="169" t="s">
        <v>66</v>
      </c>
      <c r="B18" s="178" t="s">
        <v>34</v>
      </c>
      <c r="C18" s="92" t="s">
        <v>22</v>
      </c>
      <c r="D18" s="54"/>
      <c r="E18" s="15">
        <f>D18/$B$21</f>
        <v>0</v>
      </c>
      <c r="F18" s="21"/>
      <c r="G18" s="15">
        <f>F18/$B$21</f>
        <v>0</v>
      </c>
      <c r="H18" s="21"/>
      <c r="I18" s="55">
        <f>H18/$B$21</f>
        <v>0</v>
      </c>
      <c r="J18" s="45"/>
      <c r="K18" s="15">
        <f>J18/$B$21</f>
        <v>0</v>
      </c>
      <c r="L18" s="21"/>
      <c r="M18" s="15">
        <f>L18/$B$21</f>
        <v>0</v>
      </c>
      <c r="N18" s="21">
        <v>1</v>
      </c>
      <c r="O18" s="15">
        <f>N18/$B$21</f>
        <v>3.125E-2</v>
      </c>
      <c r="P18" s="21">
        <v>1</v>
      </c>
      <c r="Q18" s="15">
        <f>P18/$B$21</f>
        <v>3.125E-2</v>
      </c>
      <c r="R18" s="21"/>
      <c r="S18" s="55">
        <f>R18/$B$21</f>
        <v>0</v>
      </c>
      <c r="T18" s="60"/>
      <c r="U18" s="15">
        <f>T18/$B$21</f>
        <v>0</v>
      </c>
      <c r="V18" s="5"/>
      <c r="W18" s="15">
        <f>V18/$B$21</f>
        <v>0</v>
      </c>
      <c r="X18" s="5"/>
      <c r="Y18" s="55">
        <f>X18/$B$21</f>
        <v>0</v>
      </c>
      <c r="Z18" s="60"/>
      <c r="AA18" s="15">
        <f>Z18/$B$21</f>
        <v>0</v>
      </c>
      <c r="AB18" s="5"/>
      <c r="AC18" s="15">
        <f>AB18/$B$21</f>
        <v>0</v>
      </c>
      <c r="AD18" s="5"/>
      <c r="AE18" s="15">
        <f>AD18/$B$21</f>
        <v>0</v>
      </c>
      <c r="AF18" s="5"/>
      <c r="AG18" s="55">
        <f>AF18/$B$21</f>
        <v>0</v>
      </c>
      <c r="AH18" s="66">
        <f>AVERAGEA(D18:D18,F18,H18,J18,L18,N18,P18,R18,T18,V18,X18,Z18,AB18,AD18,AF18)</f>
        <v>1</v>
      </c>
      <c r="AI18" s="55">
        <f>AH18/AH21</f>
        <v>3.125E-2</v>
      </c>
    </row>
    <row r="19" spans="1:42" x14ac:dyDescent="0.2">
      <c r="A19" s="170"/>
      <c r="B19" s="177"/>
      <c r="C19" s="89" t="s">
        <v>23</v>
      </c>
      <c r="D19" s="48">
        <v>8</v>
      </c>
      <c r="E19" s="9">
        <f>D19/$B$21</f>
        <v>0.25</v>
      </c>
      <c r="F19" s="22">
        <v>8</v>
      </c>
      <c r="G19" s="9">
        <f>F19/$B$21</f>
        <v>0.25</v>
      </c>
      <c r="H19" s="22">
        <v>7</v>
      </c>
      <c r="I19" s="49">
        <f>H19/$B$21</f>
        <v>0.21875</v>
      </c>
      <c r="J19" s="43">
        <v>6</v>
      </c>
      <c r="K19" s="9">
        <f>J19/$B$21</f>
        <v>0.1875</v>
      </c>
      <c r="L19" s="22">
        <v>6</v>
      </c>
      <c r="M19" s="9">
        <f>L19/$B$21</f>
        <v>0.1875</v>
      </c>
      <c r="N19" s="22">
        <v>7</v>
      </c>
      <c r="O19" s="9">
        <f>N19/$B$21</f>
        <v>0.21875</v>
      </c>
      <c r="P19" s="22">
        <v>7</v>
      </c>
      <c r="Q19" s="9">
        <f>P19/$B$21</f>
        <v>0.21875</v>
      </c>
      <c r="R19" s="22">
        <v>6</v>
      </c>
      <c r="S19" s="49">
        <f>R19/$B$21</f>
        <v>0.1875</v>
      </c>
      <c r="T19" s="57">
        <v>7</v>
      </c>
      <c r="U19" s="9">
        <f>T19/$B$21</f>
        <v>0.21875</v>
      </c>
      <c r="V19" s="6">
        <v>6</v>
      </c>
      <c r="W19" s="9">
        <f>V19/$B$21</f>
        <v>0.1875</v>
      </c>
      <c r="X19" s="6">
        <v>4</v>
      </c>
      <c r="Y19" s="49">
        <f>X19/$B$21</f>
        <v>0.125</v>
      </c>
      <c r="Z19" s="57">
        <v>4</v>
      </c>
      <c r="AA19" s="9">
        <f>Z19/$B$21</f>
        <v>0.125</v>
      </c>
      <c r="AB19" s="6">
        <v>4</v>
      </c>
      <c r="AC19" s="9">
        <f>AB19/$B$21</f>
        <v>0.125</v>
      </c>
      <c r="AD19" s="6">
        <v>4</v>
      </c>
      <c r="AE19" s="9">
        <f>AD19/$B$21</f>
        <v>0.125</v>
      </c>
      <c r="AF19" s="6">
        <v>4</v>
      </c>
      <c r="AG19" s="49">
        <f>AF19/$B$21</f>
        <v>0.125</v>
      </c>
      <c r="AH19" s="61">
        <v>8</v>
      </c>
      <c r="AI19" s="49">
        <f>AH19/AH21</f>
        <v>0.25</v>
      </c>
    </row>
    <row r="20" spans="1:42" x14ac:dyDescent="0.2">
      <c r="A20" s="170"/>
      <c r="B20" s="177"/>
      <c r="C20" s="90" t="s">
        <v>24</v>
      </c>
      <c r="D20" s="50">
        <v>24</v>
      </c>
      <c r="E20" s="10">
        <f>D20/$B$21</f>
        <v>0.75</v>
      </c>
      <c r="F20" s="23">
        <v>24</v>
      </c>
      <c r="G20" s="10">
        <f>F20/$B$21</f>
        <v>0.75</v>
      </c>
      <c r="H20" s="23">
        <v>25</v>
      </c>
      <c r="I20" s="51">
        <f>H20/$B$21</f>
        <v>0.78125</v>
      </c>
      <c r="J20" s="44">
        <v>26</v>
      </c>
      <c r="K20" s="10">
        <f>J20/$B$21</f>
        <v>0.8125</v>
      </c>
      <c r="L20" s="23">
        <v>26</v>
      </c>
      <c r="M20" s="10">
        <f>L20/$B$21</f>
        <v>0.8125</v>
      </c>
      <c r="N20" s="23">
        <v>24</v>
      </c>
      <c r="O20" s="10">
        <f>N20/$B$21</f>
        <v>0.75</v>
      </c>
      <c r="P20" s="23">
        <v>24</v>
      </c>
      <c r="Q20" s="10">
        <f>P20/$B$21</f>
        <v>0.75</v>
      </c>
      <c r="R20" s="23">
        <v>26</v>
      </c>
      <c r="S20" s="51">
        <f>R20/$B$21</f>
        <v>0.8125</v>
      </c>
      <c r="T20" s="58">
        <v>25</v>
      </c>
      <c r="U20" s="10">
        <f>T20/$B$21</f>
        <v>0.78125</v>
      </c>
      <c r="V20" s="7">
        <v>26</v>
      </c>
      <c r="W20" s="10">
        <f>V20/$B$21</f>
        <v>0.8125</v>
      </c>
      <c r="X20" s="7">
        <v>28</v>
      </c>
      <c r="Y20" s="51">
        <f>X20/$B$21</f>
        <v>0.875</v>
      </c>
      <c r="Z20" s="58">
        <v>28</v>
      </c>
      <c r="AA20" s="10">
        <f>Z20/$B$21</f>
        <v>0.875</v>
      </c>
      <c r="AB20" s="7">
        <v>28</v>
      </c>
      <c r="AC20" s="10">
        <f>AB20/$B$21</f>
        <v>0.875</v>
      </c>
      <c r="AD20" s="7">
        <v>28</v>
      </c>
      <c r="AE20" s="10">
        <f>AD20/$B$21</f>
        <v>0.875</v>
      </c>
      <c r="AF20" s="7">
        <v>28</v>
      </c>
      <c r="AG20" s="51">
        <f>AF20/$B$21</f>
        <v>0.875</v>
      </c>
      <c r="AH20" s="62">
        <v>23</v>
      </c>
      <c r="AI20" s="51">
        <f>AH20/AH21</f>
        <v>0.71875</v>
      </c>
    </row>
    <row r="21" spans="1:42" ht="20.25" thickBot="1" x14ac:dyDescent="0.25">
      <c r="A21" s="171"/>
      <c r="B21" s="82">
        <v>32</v>
      </c>
      <c r="C21" s="91" t="s">
        <v>29</v>
      </c>
      <c r="D21" s="52">
        <f t="shared" ref="D21:AI21" si="1">D18+D19+D20</f>
        <v>32</v>
      </c>
      <c r="E21" s="25">
        <f t="shared" si="1"/>
        <v>1</v>
      </c>
      <c r="F21" s="69">
        <f t="shared" si="1"/>
        <v>32</v>
      </c>
      <c r="G21" s="25">
        <f t="shared" si="1"/>
        <v>1</v>
      </c>
      <c r="H21" s="69">
        <f t="shared" si="1"/>
        <v>32</v>
      </c>
      <c r="I21" s="53">
        <f t="shared" si="1"/>
        <v>1</v>
      </c>
      <c r="J21" s="20">
        <f t="shared" si="1"/>
        <v>32</v>
      </c>
      <c r="K21" s="25">
        <f t="shared" si="1"/>
        <v>1</v>
      </c>
      <c r="L21" s="69">
        <f t="shared" si="1"/>
        <v>32</v>
      </c>
      <c r="M21" s="25">
        <f t="shared" si="1"/>
        <v>1</v>
      </c>
      <c r="N21" s="69">
        <f t="shared" si="1"/>
        <v>32</v>
      </c>
      <c r="O21" s="25">
        <f t="shared" si="1"/>
        <v>1</v>
      </c>
      <c r="P21" s="69">
        <f t="shared" si="1"/>
        <v>32</v>
      </c>
      <c r="Q21" s="25">
        <f t="shared" si="1"/>
        <v>1</v>
      </c>
      <c r="R21" s="69">
        <f t="shared" si="1"/>
        <v>32</v>
      </c>
      <c r="S21" s="53">
        <f t="shared" si="1"/>
        <v>1</v>
      </c>
      <c r="T21" s="59">
        <f t="shared" si="1"/>
        <v>32</v>
      </c>
      <c r="U21" s="25">
        <f t="shared" si="1"/>
        <v>1</v>
      </c>
      <c r="V21" s="24">
        <f t="shared" si="1"/>
        <v>32</v>
      </c>
      <c r="W21" s="25">
        <f t="shared" si="1"/>
        <v>1</v>
      </c>
      <c r="X21" s="24">
        <f t="shared" si="1"/>
        <v>32</v>
      </c>
      <c r="Y21" s="53">
        <f t="shared" si="1"/>
        <v>1</v>
      </c>
      <c r="Z21" s="59">
        <f t="shared" si="1"/>
        <v>32</v>
      </c>
      <c r="AA21" s="25">
        <f t="shared" si="1"/>
        <v>1</v>
      </c>
      <c r="AB21" s="24">
        <f t="shared" si="1"/>
        <v>32</v>
      </c>
      <c r="AC21" s="25">
        <f t="shared" si="1"/>
        <v>1</v>
      </c>
      <c r="AD21" s="24">
        <f t="shared" si="1"/>
        <v>32</v>
      </c>
      <c r="AE21" s="25">
        <f t="shared" si="1"/>
        <v>1</v>
      </c>
      <c r="AF21" s="24">
        <f t="shared" si="1"/>
        <v>32</v>
      </c>
      <c r="AG21" s="53">
        <f t="shared" si="1"/>
        <v>1</v>
      </c>
      <c r="AH21" s="63">
        <f t="shared" si="1"/>
        <v>32</v>
      </c>
      <c r="AI21" s="53">
        <f t="shared" si="1"/>
        <v>1</v>
      </c>
    </row>
    <row r="22" spans="1:42" x14ac:dyDescent="0.2">
      <c r="A22" s="169" t="s">
        <v>38</v>
      </c>
      <c r="B22" s="172" t="s">
        <v>34</v>
      </c>
      <c r="C22" s="92" t="s">
        <v>22</v>
      </c>
      <c r="D22" s="98">
        <f>D14+D18</f>
        <v>0</v>
      </c>
      <c r="E22" s="84">
        <f>D22/$B$25</f>
        <v>0</v>
      </c>
      <c r="F22" s="83">
        <f>F14+F18</f>
        <v>0</v>
      </c>
      <c r="G22" s="84">
        <f>F22/$B$25</f>
        <v>0</v>
      </c>
      <c r="H22" s="83">
        <f>H14+H18</f>
        <v>0</v>
      </c>
      <c r="I22" s="85">
        <f>H22/$B$25</f>
        <v>0</v>
      </c>
      <c r="J22" s="94">
        <f>J14+J18</f>
        <v>0</v>
      </c>
      <c r="K22" s="84">
        <f>J22/$B$25</f>
        <v>0</v>
      </c>
      <c r="L22" s="83">
        <f>L14+L18</f>
        <v>0</v>
      </c>
      <c r="M22" s="84">
        <f>L22/$B$25</f>
        <v>0</v>
      </c>
      <c r="N22" s="83">
        <f>N14+N18</f>
        <v>1</v>
      </c>
      <c r="O22" s="84">
        <f>N22/$B$25</f>
        <v>1.4705882352941176E-2</v>
      </c>
      <c r="P22" s="83">
        <f>P14+P18</f>
        <v>1</v>
      </c>
      <c r="Q22" s="84">
        <f>P22/$B$25</f>
        <v>1.4705882352941176E-2</v>
      </c>
      <c r="R22" s="83">
        <f>R14+R18</f>
        <v>0</v>
      </c>
      <c r="S22" s="85">
        <f>R22/$B$25</f>
        <v>0</v>
      </c>
      <c r="T22" s="94">
        <f>T14+T18</f>
        <v>0</v>
      </c>
      <c r="U22" s="84">
        <f>T22/$B$25</f>
        <v>0</v>
      </c>
      <c r="V22" s="83">
        <f>V14+V18</f>
        <v>0</v>
      </c>
      <c r="W22" s="84">
        <f>V22/$B$25</f>
        <v>0</v>
      </c>
      <c r="X22" s="83">
        <f>X14+X18</f>
        <v>0</v>
      </c>
      <c r="Y22" s="85">
        <f>X22/$B$25</f>
        <v>0</v>
      </c>
      <c r="Z22" s="94">
        <f>Z14+Z18</f>
        <v>0</v>
      </c>
      <c r="AA22" s="84">
        <f>Z22/$B$25</f>
        <v>0</v>
      </c>
      <c r="AB22" s="83">
        <f>AB14+AB18</f>
        <v>0</v>
      </c>
      <c r="AC22" s="84">
        <f>AB22/$B$25</f>
        <v>0</v>
      </c>
      <c r="AD22" s="83">
        <f>AD14+AD18</f>
        <v>0</v>
      </c>
      <c r="AE22" s="84">
        <f>AD22/$B$25</f>
        <v>0</v>
      </c>
      <c r="AF22" s="83">
        <f>AF14+AF18</f>
        <v>0</v>
      </c>
      <c r="AG22" s="85">
        <f>AF22/$B$25</f>
        <v>0</v>
      </c>
      <c r="AH22" s="94">
        <f>AH14+AH18</f>
        <v>1</v>
      </c>
      <c r="AI22" s="85">
        <f>AH22/$B$25</f>
        <v>1.4705882352941176E-2</v>
      </c>
    </row>
    <row r="23" spans="1:42" x14ac:dyDescent="0.2">
      <c r="A23" s="170"/>
      <c r="B23" s="173"/>
      <c r="C23" s="89" t="s">
        <v>23</v>
      </c>
      <c r="D23" s="99">
        <f>D15+D19</f>
        <v>17</v>
      </c>
      <c r="E23" s="78">
        <f>D23/$B$25</f>
        <v>0.25</v>
      </c>
      <c r="F23" s="77">
        <f>F15+F19</f>
        <v>20</v>
      </c>
      <c r="G23" s="78">
        <f>F23/$B$25</f>
        <v>0.29411764705882354</v>
      </c>
      <c r="H23" s="77">
        <f>H15+H19</f>
        <v>15</v>
      </c>
      <c r="I23" s="86">
        <f>H23/$B$25</f>
        <v>0.22058823529411764</v>
      </c>
      <c r="J23" s="95">
        <f>J15+J19</f>
        <v>17</v>
      </c>
      <c r="K23" s="78">
        <f>J23/$B$25</f>
        <v>0.25</v>
      </c>
      <c r="L23" s="77">
        <f>L15+L19</f>
        <v>13</v>
      </c>
      <c r="M23" s="78">
        <f>L23/$B$25</f>
        <v>0.19117647058823528</v>
      </c>
      <c r="N23" s="77">
        <f>N15+N19</f>
        <v>16</v>
      </c>
      <c r="O23" s="78">
        <f>N23/$B$25</f>
        <v>0.23529411764705882</v>
      </c>
      <c r="P23" s="77">
        <f>P15+P19</f>
        <v>18</v>
      </c>
      <c r="Q23" s="78">
        <f>P23/$B$25</f>
        <v>0.26470588235294118</v>
      </c>
      <c r="R23" s="77">
        <f>R15+R19</f>
        <v>15</v>
      </c>
      <c r="S23" s="86">
        <f>R23/$B$25</f>
        <v>0.22058823529411764</v>
      </c>
      <c r="T23" s="95">
        <f>T15+T19</f>
        <v>15</v>
      </c>
      <c r="U23" s="78">
        <f>T23/$B$25</f>
        <v>0.22058823529411764</v>
      </c>
      <c r="V23" s="77">
        <f>V15+V19</f>
        <v>17</v>
      </c>
      <c r="W23" s="78">
        <f>V23/$B$25</f>
        <v>0.25</v>
      </c>
      <c r="X23" s="77">
        <f>X15+X19</f>
        <v>10</v>
      </c>
      <c r="Y23" s="86">
        <f>X23/$B$25</f>
        <v>0.14705882352941177</v>
      </c>
      <c r="Z23" s="95">
        <f>Z15+Z19</f>
        <v>10</v>
      </c>
      <c r="AA23" s="78">
        <f>Z23/$B$25</f>
        <v>0.14705882352941177</v>
      </c>
      <c r="AB23" s="77">
        <f>AB15+AB19</f>
        <v>13</v>
      </c>
      <c r="AC23" s="78">
        <f>AB23/$B$25</f>
        <v>0.19117647058823528</v>
      </c>
      <c r="AD23" s="77">
        <f>AD15+AD19</f>
        <v>11</v>
      </c>
      <c r="AE23" s="78">
        <f>AD23/$B$25</f>
        <v>0.16176470588235295</v>
      </c>
      <c r="AF23" s="77">
        <f>AF15+AF19</f>
        <v>10</v>
      </c>
      <c r="AG23" s="86">
        <f>AF23/$B$25</f>
        <v>0.14705882352941177</v>
      </c>
      <c r="AH23" s="95">
        <f>AH15+AH19</f>
        <v>16.600000000000001</v>
      </c>
      <c r="AI23" s="86">
        <f>AH23/$B$25</f>
        <v>0.24411764705882355</v>
      </c>
    </row>
    <row r="24" spans="1:42" x14ac:dyDescent="0.2">
      <c r="A24" s="170"/>
      <c r="B24" s="173"/>
      <c r="C24" s="90" t="s">
        <v>24</v>
      </c>
      <c r="D24" s="100">
        <f>D16+D20</f>
        <v>51</v>
      </c>
      <c r="E24" s="80">
        <f>D24/$B$25</f>
        <v>0.75</v>
      </c>
      <c r="F24" s="79">
        <f>F16+F20</f>
        <v>48</v>
      </c>
      <c r="G24" s="80">
        <f>F24/$B$25</f>
        <v>0.70588235294117652</v>
      </c>
      <c r="H24" s="79">
        <f>H16+H20</f>
        <v>53</v>
      </c>
      <c r="I24" s="87">
        <f>H24/$B$25</f>
        <v>0.77941176470588236</v>
      </c>
      <c r="J24" s="96">
        <f>J16+J20</f>
        <v>51</v>
      </c>
      <c r="K24" s="80">
        <f>J24/$B$25</f>
        <v>0.75</v>
      </c>
      <c r="L24" s="79">
        <f>L16+L20</f>
        <v>55</v>
      </c>
      <c r="M24" s="80">
        <f>L24/$B$25</f>
        <v>0.80882352941176472</v>
      </c>
      <c r="N24" s="79">
        <f>N16+N20</f>
        <v>51</v>
      </c>
      <c r="O24" s="80">
        <f>N24/$B$25</f>
        <v>0.75</v>
      </c>
      <c r="P24" s="79">
        <f>P16+P20</f>
        <v>49</v>
      </c>
      <c r="Q24" s="80">
        <f>P24/$B$25</f>
        <v>0.72058823529411764</v>
      </c>
      <c r="R24" s="79">
        <f>R16+R20</f>
        <v>53</v>
      </c>
      <c r="S24" s="87">
        <f>R24/$B$25</f>
        <v>0.77941176470588236</v>
      </c>
      <c r="T24" s="96">
        <f>T16+T20</f>
        <v>53</v>
      </c>
      <c r="U24" s="80">
        <f>T24/$B$25</f>
        <v>0.77941176470588236</v>
      </c>
      <c r="V24" s="79">
        <f>V16+V20</f>
        <v>51</v>
      </c>
      <c r="W24" s="80">
        <f>V24/$B$25</f>
        <v>0.75</v>
      </c>
      <c r="X24" s="79">
        <f>X16+X20</f>
        <v>58</v>
      </c>
      <c r="Y24" s="87">
        <f>X24/$B$25</f>
        <v>0.8529411764705882</v>
      </c>
      <c r="Z24" s="96">
        <f>Z16+Z20</f>
        <v>58</v>
      </c>
      <c r="AA24" s="80">
        <f>Z24/$B$25</f>
        <v>0.8529411764705882</v>
      </c>
      <c r="AB24" s="79">
        <f>AB16+AB20</f>
        <v>55</v>
      </c>
      <c r="AC24" s="80">
        <f>AB24/$B$25</f>
        <v>0.80882352941176472</v>
      </c>
      <c r="AD24" s="79">
        <f>AD16+AD20</f>
        <v>57</v>
      </c>
      <c r="AE24" s="80">
        <f>AD24/$B$25</f>
        <v>0.83823529411764708</v>
      </c>
      <c r="AF24" s="79">
        <f>AF16+AF20</f>
        <v>58</v>
      </c>
      <c r="AG24" s="87">
        <f>AF24/$B$25</f>
        <v>0.8529411764705882</v>
      </c>
      <c r="AH24" s="96">
        <f>AH16+AH20</f>
        <v>50.4</v>
      </c>
      <c r="AI24" s="87">
        <f>AH24/$B$25</f>
        <v>0.74117647058823533</v>
      </c>
    </row>
    <row r="25" spans="1:42" s="120" customFormat="1" ht="26.25" thickBot="1" x14ac:dyDescent="0.25">
      <c r="A25" s="171"/>
      <c r="B25" s="113">
        <f>B17+B21</f>
        <v>68</v>
      </c>
      <c r="C25" s="114" t="s">
        <v>29</v>
      </c>
      <c r="D25" s="115">
        <f>D22+D23+D24</f>
        <v>68</v>
      </c>
      <c r="E25" s="116">
        <f t="shared" ref="E25:G25" si="2">E22+E23+E24</f>
        <v>1</v>
      </c>
      <c r="F25" s="117">
        <f>F22+F23+F24</f>
        <v>68</v>
      </c>
      <c r="G25" s="116">
        <f t="shared" si="2"/>
        <v>1</v>
      </c>
      <c r="H25" s="117">
        <f>H22+H23+H24</f>
        <v>68</v>
      </c>
      <c r="I25" s="118">
        <f t="shared" ref="I25" si="3">I22+I23+I24</f>
        <v>1</v>
      </c>
      <c r="J25" s="119">
        <f>J22+J23+J24</f>
        <v>68</v>
      </c>
      <c r="K25" s="116">
        <f t="shared" ref="K25" si="4">K22+K23+K24</f>
        <v>1</v>
      </c>
      <c r="L25" s="117">
        <f>L22+L23+L24</f>
        <v>68</v>
      </c>
      <c r="M25" s="116">
        <f t="shared" ref="M25" si="5">M22+M23+M24</f>
        <v>1</v>
      </c>
      <c r="N25" s="117">
        <f>N22+N23+N24</f>
        <v>68</v>
      </c>
      <c r="O25" s="116">
        <f t="shared" ref="O25" si="6">O22+O23+O24</f>
        <v>1</v>
      </c>
      <c r="P25" s="117">
        <f>P22+P23+P24</f>
        <v>68</v>
      </c>
      <c r="Q25" s="116">
        <f t="shared" ref="Q25" si="7">Q22+Q23+Q24</f>
        <v>1</v>
      </c>
      <c r="R25" s="117">
        <f>R22+R23+R24</f>
        <v>68</v>
      </c>
      <c r="S25" s="118">
        <f t="shared" ref="S25" si="8">S22+S23+S24</f>
        <v>1</v>
      </c>
      <c r="T25" s="119">
        <f>T22+T23+T24</f>
        <v>68</v>
      </c>
      <c r="U25" s="116">
        <f t="shared" ref="U25" si="9">U22+U23+U24</f>
        <v>1</v>
      </c>
      <c r="V25" s="117">
        <f>V22+V23+V24</f>
        <v>68</v>
      </c>
      <c r="W25" s="116">
        <f t="shared" ref="W25" si="10">W22+W23+W24</f>
        <v>1</v>
      </c>
      <c r="X25" s="117">
        <f>X22+X23+X24</f>
        <v>68</v>
      </c>
      <c r="Y25" s="118">
        <f t="shared" ref="Y25" si="11">Y22+Y23+Y24</f>
        <v>1</v>
      </c>
      <c r="Z25" s="119">
        <f>Z22+Z23+Z24</f>
        <v>68</v>
      </c>
      <c r="AA25" s="116">
        <f t="shared" ref="AA25" si="12">AA22+AA23+AA24</f>
        <v>1</v>
      </c>
      <c r="AB25" s="117">
        <f>AB22+AB23+AB24</f>
        <v>68</v>
      </c>
      <c r="AC25" s="116">
        <f t="shared" ref="AC25" si="13">AC22+AC23+AC24</f>
        <v>1</v>
      </c>
      <c r="AD25" s="117">
        <f>AD22+AD23+AD24</f>
        <v>68</v>
      </c>
      <c r="AE25" s="116">
        <f t="shared" ref="AE25" si="14">AE22+AE23+AE24</f>
        <v>1</v>
      </c>
      <c r="AF25" s="117">
        <f>AF22+AF23+AF24</f>
        <v>68</v>
      </c>
      <c r="AG25" s="118">
        <f t="shared" ref="AG25" si="15">AG22+AG23+AG24</f>
        <v>1</v>
      </c>
      <c r="AH25" s="119">
        <f>AH22+AH23+AH24</f>
        <v>68</v>
      </c>
      <c r="AI25" s="118">
        <v>1</v>
      </c>
    </row>
    <row r="26" spans="1:42" x14ac:dyDescent="0.2">
      <c r="A26" s="181" t="s">
        <v>17</v>
      </c>
      <c r="B26" s="181"/>
      <c r="C26" s="181"/>
      <c r="D26" s="181"/>
      <c r="E26" s="181"/>
      <c r="G26" s="18"/>
      <c r="H26" s="17" t="s">
        <v>18</v>
      </c>
      <c r="I26" s="1"/>
      <c r="J26" s="17"/>
      <c r="K26" s="18"/>
    </row>
    <row r="27" spans="1:42" x14ac:dyDescent="0.2">
      <c r="B27" s="4"/>
      <c r="C27" s="1"/>
      <c r="D27" s="2"/>
      <c r="E27" s="18"/>
      <c r="G27" s="18"/>
      <c r="H27" s="17" t="s">
        <v>19</v>
      </c>
      <c r="I27" s="1"/>
      <c r="J27" s="17"/>
      <c r="K27" s="18"/>
      <c r="AB27" s="151" t="s">
        <v>65</v>
      </c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</row>
    <row r="28" spans="1:42" x14ac:dyDescent="0.2">
      <c r="B28" s="4"/>
      <c r="C28" s="1"/>
      <c r="D28" s="1"/>
      <c r="E28" s="18"/>
      <c r="G28" s="18"/>
      <c r="H28" s="17" t="s">
        <v>20</v>
      </c>
      <c r="I28" s="1"/>
      <c r="J28" s="17"/>
      <c r="K28" s="18"/>
      <c r="AB28" s="151" t="s">
        <v>67</v>
      </c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</row>
  </sheetData>
  <mergeCells count="32">
    <mergeCell ref="L7:M12"/>
    <mergeCell ref="AB27:AP27"/>
    <mergeCell ref="AB28:AP28"/>
    <mergeCell ref="A26:E26"/>
    <mergeCell ref="A1:D1"/>
    <mergeCell ref="AH5:AI12"/>
    <mergeCell ref="A3:AI3"/>
    <mergeCell ref="A4:AI4"/>
    <mergeCell ref="X7:Y12"/>
    <mergeCell ref="Z7:AA12"/>
    <mergeCell ref="AB7:AC12"/>
    <mergeCell ref="AD7:AE12"/>
    <mergeCell ref="AF7:AG12"/>
    <mergeCell ref="D5:I6"/>
    <mergeCell ref="J5:S6"/>
    <mergeCell ref="T5:Y6"/>
    <mergeCell ref="N7:O12"/>
    <mergeCell ref="Z5:AG6"/>
    <mergeCell ref="A22:A25"/>
    <mergeCell ref="B22:B24"/>
    <mergeCell ref="D7:E12"/>
    <mergeCell ref="F7:G12"/>
    <mergeCell ref="A14:A17"/>
    <mergeCell ref="B14:B16"/>
    <mergeCell ref="A18:A21"/>
    <mergeCell ref="B18:B20"/>
    <mergeCell ref="P7:Q12"/>
    <mergeCell ref="R7:S12"/>
    <mergeCell ref="T7:U12"/>
    <mergeCell ref="V7:W12"/>
    <mergeCell ref="H7:I12"/>
    <mergeCell ref="J7:K12"/>
  </mergeCells>
  <pageMargins left="0.23622047244094491" right="0.23622047244094491" top="0" bottom="0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Педагогическая диагностика.</vt:lpstr>
      <vt:lpstr>Психологическая диагностика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Зоренька</cp:lastModifiedBy>
  <cp:lastPrinted>2015-05-06T10:11:21Z</cp:lastPrinted>
  <dcterms:created xsi:type="dcterms:W3CDTF">2015-04-08T12:32:50Z</dcterms:created>
  <dcterms:modified xsi:type="dcterms:W3CDTF">2016-05-27T09:40:00Z</dcterms:modified>
</cp:coreProperties>
</file>